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24FD5E4D-9263-4FFB-95FC-4BD95AE87444}" xr6:coauthVersionLast="47" xr6:coauthVersionMax="47" xr10:uidLastSave="{00000000-0000-0000-0000-000000000000}"/>
  <bookViews>
    <workbookView xWindow="-120" yWindow="-120" windowWidth="29040" windowHeight="15840" activeTab="2"/>
  </bookViews>
  <sheets>
    <sheet name="граф аттестаций" sheetId="4" r:id="rId1"/>
    <sheet name="график уч процесса" sheetId="1" r:id="rId2"/>
    <sheet name="план уч.проц" sheetId="2" r:id="rId3"/>
    <sheet name="заголовок" sheetId="3" r:id="rId4"/>
    <sheet name="практика" sheetId="5" r:id="rId5"/>
  </sheets>
  <calcPr calcId="191029"/>
</workbook>
</file>

<file path=xl/calcChain.xml><?xml version="1.0" encoding="utf-8"?>
<calcChain xmlns="http://schemas.openxmlformats.org/spreadsheetml/2006/main">
  <c r="A6" i="2" l="1"/>
  <c r="D11" i="2"/>
  <c r="D10" i="2" s="1"/>
  <c r="Q16" i="2"/>
  <c r="Q13" i="2"/>
  <c r="Q14" i="2"/>
  <c r="Q15" i="2"/>
  <c r="E11" i="2"/>
  <c r="E10" i="2" s="1"/>
  <c r="G11" i="2"/>
  <c r="G10" i="2" s="1"/>
  <c r="H11" i="2"/>
  <c r="H10" i="2" s="1"/>
  <c r="I11" i="2"/>
  <c r="I10" i="2" s="1"/>
  <c r="J11" i="2"/>
  <c r="J10" i="2" s="1"/>
  <c r="K11" i="2"/>
  <c r="K10" i="2" s="1"/>
  <c r="L11" i="2"/>
  <c r="L10" i="2" s="1"/>
  <c r="M11" i="2"/>
  <c r="M10" i="2" s="1"/>
  <c r="N11" i="2"/>
  <c r="N10" i="2" s="1"/>
  <c r="O11" i="2"/>
  <c r="O10" i="2" s="1"/>
  <c r="P11" i="2"/>
  <c r="P10" i="2" s="1"/>
  <c r="P87" i="2"/>
  <c r="O87" i="2"/>
  <c r="N87" i="2"/>
  <c r="M87" i="2"/>
  <c r="L87" i="2"/>
  <c r="K87" i="2"/>
  <c r="J87" i="2"/>
  <c r="I87" i="2"/>
  <c r="P86" i="2"/>
  <c r="O86" i="2"/>
  <c r="N86" i="2"/>
  <c r="M86" i="2"/>
  <c r="L86" i="2"/>
  <c r="K86" i="2"/>
  <c r="J86" i="2"/>
  <c r="I86" i="2"/>
  <c r="F81" i="2"/>
  <c r="Q81" i="2" s="1"/>
  <c r="F80" i="2"/>
  <c r="Q80" i="2" s="1"/>
  <c r="F79" i="2"/>
  <c r="D79" i="2" s="1"/>
  <c r="F78" i="2"/>
  <c r="Q78" i="2" s="1"/>
  <c r="P77" i="2"/>
  <c r="O77" i="2"/>
  <c r="N77" i="2"/>
  <c r="M77" i="2"/>
  <c r="L77" i="2"/>
  <c r="K77" i="2"/>
  <c r="J77" i="2"/>
  <c r="I77" i="2"/>
  <c r="H77" i="2"/>
  <c r="G77" i="2"/>
  <c r="E77" i="2"/>
  <c r="F75" i="2"/>
  <c r="Q75" i="2" s="1"/>
  <c r="F76" i="2"/>
  <c r="Q76" i="2"/>
  <c r="Q22" i="2"/>
  <c r="P72" i="2"/>
  <c r="O72" i="2"/>
  <c r="N72" i="2"/>
  <c r="M72" i="2"/>
  <c r="L72" i="2"/>
  <c r="K72" i="2"/>
  <c r="J72" i="2"/>
  <c r="I72" i="2"/>
  <c r="H72" i="2"/>
  <c r="G72" i="2"/>
  <c r="E72" i="2"/>
  <c r="P68" i="2"/>
  <c r="O68" i="2"/>
  <c r="N68" i="2"/>
  <c r="M68" i="2"/>
  <c r="L68" i="2"/>
  <c r="K68" i="2"/>
  <c r="J68" i="2"/>
  <c r="I68" i="2"/>
  <c r="H68" i="2"/>
  <c r="G68" i="2"/>
  <c r="E68" i="2"/>
  <c r="P63" i="2"/>
  <c r="O63" i="2"/>
  <c r="N63" i="2"/>
  <c r="M63" i="2"/>
  <c r="L63" i="2"/>
  <c r="K63" i="2"/>
  <c r="J63" i="2"/>
  <c r="I63" i="2"/>
  <c r="H63" i="2"/>
  <c r="G63" i="2"/>
  <c r="E63" i="2"/>
  <c r="P55" i="2"/>
  <c r="O55" i="2"/>
  <c r="N55" i="2"/>
  <c r="M55" i="2"/>
  <c r="L55" i="2"/>
  <c r="K55" i="2"/>
  <c r="J55" i="2"/>
  <c r="I55" i="2"/>
  <c r="H55" i="2"/>
  <c r="G55" i="2"/>
  <c r="E55" i="2"/>
  <c r="E49" i="2" s="1"/>
  <c r="P50" i="2"/>
  <c r="O50" i="2"/>
  <c r="N50" i="2"/>
  <c r="M50" i="2"/>
  <c r="L50" i="2"/>
  <c r="K50" i="2"/>
  <c r="J50" i="2"/>
  <c r="I50" i="2"/>
  <c r="H50" i="2"/>
  <c r="G50" i="2"/>
  <c r="G49" i="2" s="1"/>
  <c r="G34" i="2" s="1"/>
  <c r="E50" i="2"/>
  <c r="Q91" i="2"/>
  <c r="Q90" i="2"/>
  <c r="Q89" i="2"/>
  <c r="F74" i="2"/>
  <c r="Q74" i="2" s="1"/>
  <c r="F73" i="2"/>
  <c r="Q73" i="2" s="1"/>
  <c r="F71" i="2"/>
  <c r="Q71" i="2"/>
  <c r="F70" i="2"/>
  <c r="F68" i="2" s="1"/>
  <c r="F69" i="2"/>
  <c r="D69" i="2"/>
  <c r="D68" i="2" s="1"/>
  <c r="F67" i="2"/>
  <c r="Q67" i="2" s="1"/>
  <c r="Q66" i="2"/>
  <c r="D65" i="2"/>
  <c r="Q65" i="2"/>
  <c r="F64" i="2"/>
  <c r="D64" i="2" s="1"/>
  <c r="F62" i="2"/>
  <c r="Q62" i="2" s="1"/>
  <c r="F61" i="2"/>
  <c r="Q61" i="2" s="1"/>
  <c r="F60" i="2"/>
  <c r="Q60" i="2" s="1"/>
  <c r="F59" i="2"/>
  <c r="Q59" i="2" s="1"/>
  <c r="F58" i="2"/>
  <c r="D58" i="2" s="1"/>
  <c r="F57" i="2"/>
  <c r="Q57" i="2" s="1"/>
  <c r="D57" i="2"/>
  <c r="F56" i="2"/>
  <c r="F54" i="2"/>
  <c r="Q54" i="2" s="1"/>
  <c r="F53" i="2"/>
  <c r="Q53" i="2" s="1"/>
  <c r="F52" i="2"/>
  <c r="Q52" i="2" s="1"/>
  <c r="F51" i="2"/>
  <c r="D51" i="2" s="1"/>
  <c r="D50" i="2" s="1"/>
  <c r="F48" i="2"/>
  <c r="Q48" i="2" s="1"/>
  <c r="F47" i="2"/>
  <c r="Q47" i="2" s="1"/>
  <c r="F46" i="2"/>
  <c r="D46" i="2" s="1"/>
  <c r="F45" i="2"/>
  <c r="D45" i="2" s="1"/>
  <c r="F44" i="2"/>
  <c r="Q44" i="2" s="1"/>
  <c r="F43" i="2"/>
  <c r="D43" i="2" s="1"/>
  <c r="F42" i="2"/>
  <c r="D42" i="2" s="1"/>
  <c r="F41" i="2"/>
  <c r="F40" i="2"/>
  <c r="Q40" i="2" s="1"/>
  <c r="F39" i="2"/>
  <c r="D39" i="2" s="1"/>
  <c r="F38" i="2"/>
  <c r="Q38" i="2" s="1"/>
  <c r="F37" i="2"/>
  <c r="Q37" i="2" s="1"/>
  <c r="F36" i="2"/>
  <c r="Q36" i="2" s="1"/>
  <c r="F33" i="2"/>
  <c r="D33" i="2" s="1"/>
  <c r="F32" i="2"/>
  <c r="D30" i="2"/>
  <c r="Q30" i="2"/>
  <c r="Q29" i="2"/>
  <c r="F28" i="2"/>
  <c r="D28" i="2" s="1"/>
  <c r="F27" i="2"/>
  <c r="D27" i="2" s="1"/>
  <c r="Q21" i="2"/>
  <c r="Q19" i="2"/>
  <c r="Q18" i="2"/>
  <c r="Q12" i="2"/>
  <c r="BF25" i="3"/>
  <c r="BC25" i="3"/>
  <c r="BG25" i="3"/>
  <c r="P35" i="2"/>
  <c r="O35" i="2"/>
  <c r="N35" i="2"/>
  <c r="M35" i="2"/>
  <c r="L35" i="2"/>
  <c r="K35" i="2"/>
  <c r="J35" i="2"/>
  <c r="I35" i="2"/>
  <c r="H35" i="2"/>
  <c r="G35" i="2"/>
  <c r="E35" i="2"/>
  <c r="P31" i="2"/>
  <c r="O31" i="2"/>
  <c r="N31" i="2"/>
  <c r="M31" i="2"/>
  <c r="L31" i="2"/>
  <c r="K31" i="2"/>
  <c r="J31" i="2"/>
  <c r="I31" i="2"/>
  <c r="H31" i="2"/>
  <c r="G31" i="2"/>
  <c r="E31" i="2"/>
  <c r="P26" i="2"/>
  <c r="P25" i="2" s="1"/>
  <c r="O26" i="2"/>
  <c r="N26" i="2"/>
  <c r="M26" i="2"/>
  <c r="M25" i="2" s="1"/>
  <c r="L26" i="2"/>
  <c r="L25" i="2" s="1"/>
  <c r="K26" i="2"/>
  <c r="K25" i="2" s="1"/>
  <c r="J26" i="2"/>
  <c r="I26" i="2"/>
  <c r="H26" i="2"/>
  <c r="H25" i="2" s="1"/>
  <c r="G26" i="2"/>
  <c r="E26" i="2"/>
  <c r="E25" i="2" s="1"/>
  <c r="BH23" i="3"/>
  <c r="BI22" i="3"/>
  <c r="BH22" i="3"/>
  <c r="BK22" i="3" s="1"/>
  <c r="BJ20" i="3"/>
  <c r="BI20" i="3"/>
  <c r="BH20" i="3"/>
  <c r="BH25" i="3" s="1"/>
  <c r="BE20" i="3"/>
  <c r="BD22" i="3"/>
  <c r="BD25" i="3" s="1"/>
  <c r="D29" i="2"/>
  <c r="Q23" i="2"/>
  <c r="D32" i="2"/>
  <c r="D56" i="2"/>
  <c r="D52" i="2"/>
  <c r="Q20" i="2"/>
  <c r="Q58" i="2"/>
  <c r="Q24" i="2"/>
  <c r="F72" i="2"/>
  <c r="D40" i="2"/>
  <c r="Q32" i="2"/>
  <c r="Q17" i="2"/>
  <c r="D73" i="2"/>
  <c r="F11" i="2"/>
  <c r="F10" i="2" s="1"/>
  <c r="D36" i="2"/>
  <c r="Q56" i="2"/>
  <c r="D60" i="2"/>
  <c r="D37" i="2"/>
  <c r="Q51" i="2"/>
  <c r="M49" i="2"/>
  <c r="M34" i="2" s="1"/>
  <c r="Q39" i="2"/>
  <c r="D78" i="2"/>
  <c r="Q28" i="2"/>
  <c r="Q79" i="2" l="1"/>
  <c r="D44" i="2"/>
  <c r="F55" i="2"/>
  <c r="Q86" i="2"/>
  <c r="J49" i="2"/>
  <c r="L49" i="2"/>
  <c r="D74" i="2"/>
  <c r="D72" i="2" s="1"/>
  <c r="F63" i="2"/>
  <c r="F50" i="2"/>
  <c r="I25" i="2"/>
  <c r="J25" i="2"/>
  <c r="D63" i="2"/>
  <c r="Q43" i="2"/>
  <c r="Q27" i="2"/>
  <c r="F77" i="2"/>
  <c r="Q70" i="2"/>
  <c r="I49" i="2"/>
  <c r="I34" i="2" s="1"/>
  <c r="Q45" i="2"/>
  <c r="L34" i="2"/>
  <c r="L82" i="2" s="1"/>
  <c r="L85" i="2" s="1"/>
  <c r="F35" i="2"/>
  <c r="P49" i="2"/>
  <c r="P34" i="2" s="1"/>
  <c r="P82" i="2" s="1"/>
  <c r="P85" i="2" s="1"/>
  <c r="N49" i="2"/>
  <c r="N34" i="2" s="1"/>
  <c r="K49" i="2"/>
  <c r="D38" i="2"/>
  <c r="F26" i="2"/>
  <c r="N25" i="2"/>
  <c r="O49" i="2"/>
  <c r="O34" i="2" s="1"/>
  <c r="O82" i="2" s="1"/>
  <c r="O85" i="2" s="1"/>
  <c r="J34" i="2"/>
  <c r="O25" i="2"/>
  <c r="H49" i="2"/>
  <c r="H34" i="2" s="1"/>
  <c r="E34" i="2"/>
  <c r="E82" i="2" s="1"/>
  <c r="Q87" i="2"/>
  <c r="Q46" i="2"/>
  <c r="D77" i="2"/>
  <c r="D31" i="2"/>
  <c r="G25" i="2"/>
  <c r="G82" i="2" s="1"/>
  <c r="K34" i="2"/>
  <c r="K82" i="2" s="1"/>
  <c r="K85" i="2" s="1"/>
  <c r="D26" i="2"/>
  <c r="M82" i="2"/>
  <c r="M85" i="2" s="1"/>
  <c r="H82" i="2"/>
  <c r="D41" i="2"/>
  <c r="Q33" i="2"/>
  <c r="Q41" i="2"/>
  <c r="D47" i="2"/>
  <c r="Q42" i="2"/>
  <c r="D48" i="2"/>
  <c r="F31" i="2"/>
  <c r="D59" i="2"/>
  <c r="D55" i="2" s="1"/>
  <c r="D35" i="2" l="1"/>
  <c r="I82" i="2"/>
  <c r="J82" i="2"/>
  <c r="J85" i="2" s="1"/>
  <c r="F25" i="2"/>
  <c r="F49" i="2"/>
  <c r="D25" i="2"/>
  <c r="N82" i="2"/>
  <c r="N85" i="2" s="1"/>
  <c r="F34" i="2"/>
  <c r="D49" i="2"/>
  <c r="I85" i="2"/>
  <c r="Q85" i="2" s="1"/>
  <c r="F82" i="2"/>
  <c r="Q82" i="2"/>
  <c r="D34" i="2" l="1"/>
  <c r="D82" i="2" s="1"/>
</calcChain>
</file>

<file path=xl/sharedStrings.xml><?xml version="1.0" encoding="utf-8"?>
<sst xmlns="http://schemas.openxmlformats.org/spreadsheetml/2006/main" count="574" uniqueCount="396">
  <si>
    <t>Номер календарных недель</t>
  </si>
  <si>
    <t>Порядковые номера недель учебного года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</si>
  <si>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</si>
  <si>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</si>
  <si>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</si>
  <si>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30авг-5сент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</si>
  <si>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</si>
  <si>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</si>
  <si>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</si>
  <si>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</si>
  <si>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</si>
  <si>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</si>
  <si>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</si>
  <si>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</si>
  <si>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</si>
  <si>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</si>
  <si>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</si>
  <si>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</si>
  <si>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27сен-3окт</t>
  </si>
  <si>
    <t>29нояб-5дек</t>
  </si>
  <si>
    <t>27дек-2янв</t>
  </si>
  <si>
    <t>31янв-6фев</t>
  </si>
  <si>
    <t>28фев-6мар</t>
  </si>
  <si>
    <t>28мар-3апр</t>
  </si>
  <si>
    <t>25апр-1мая</t>
  </si>
  <si>
    <t>30мая-5июн</t>
  </si>
  <si>
    <t>27июн-3июл</t>
  </si>
  <si>
    <t>29авг-4сен</t>
  </si>
  <si>
    <t>Физическая культура</t>
  </si>
  <si>
    <t>Профессиональные модули</t>
  </si>
  <si>
    <t>Профессиональный цикл</t>
  </si>
  <si>
    <t>Общепрофессиональный цикл</t>
  </si>
  <si>
    <t>Математический и общий естественнонаучный цикл</t>
  </si>
  <si>
    <t>Общий гуманитарный и социально-экономический цикл</t>
  </si>
  <si>
    <t>Общеобразовательный цикл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</si>
  <si>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</si>
  <si>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</si>
  <si>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</si>
  <si>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Формы промежуточной аттестации</t>
  </si>
  <si>
    <t>максимальная</t>
  </si>
  <si>
    <t>всего занятий</t>
  </si>
  <si>
    <t>Учебная нагрузка обучающихся(час.)</t>
  </si>
  <si>
    <t>Обязательная аудиторная</t>
  </si>
  <si>
    <t>I курс</t>
  </si>
  <si>
    <t>II курс</t>
  </si>
  <si>
    <t>III курс</t>
  </si>
  <si>
    <t>IV курс</t>
  </si>
  <si>
    <t>курсовых работ (проектов)</t>
  </si>
  <si>
    <t>0.000</t>
  </si>
  <si>
    <t>ПДП</t>
  </si>
  <si>
    <t>Преддипломная практика</t>
  </si>
  <si>
    <t>Распределение обязательной нагрузки по курсам и семестрам                                                           (час.в семестр)</t>
  </si>
  <si>
    <t>ОП.00</t>
  </si>
  <si>
    <t>Общепрофессиональные дисциплины</t>
  </si>
  <si>
    <t>ПМ.00</t>
  </si>
  <si>
    <t xml:space="preserve">Всего  </t>
  </si>
  <si>
    <t>экзаменов</t>
  </si>
  <si>
    <t>Иностранный язык</t>
  </si>
  <si>
    <t>Математика</t>
  </si>
  <si>
    <t>Основы безопасности жизнедеятельности</t>
  </si>
  <si>
    <t>Основы философии</t>
  </si>
  <si>
    <t>История</t>
  </si>
  <si>
    <t>Безопасность жизнедеятельности</t>
  </si>
  <si>
    <t>ПМ.01</t>
  </si>
  <si>
    <t>Учебная практика</t>
  </si>
  <si>
    <t>Самостоятельная работа</t>
  </si>
  <si>
    <t>1. График учебного процесса</t>
  </si>
  <si>
    <t>2. Сводные данные по бюджету времени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</si>
  <si>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</si>
  <si>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</si>
  <si>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</si>
  <si>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</si>
  <si>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</si>
  <si>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</si>
  <si>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</si>
  <si>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</si>
  <si>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</si>
  <si>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</si>
  <si>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  </t>
  </si>
  <si>
    <t xml:space="preserve"> </t>
  </si>
  <si>
    <t>июль</t>
  </si>
  <si>
    <t>август</t>
  </si>
  <si>
    <t>курсы</t>
  </si>
  <si>
    <t>теор. обуч.</t>
  </si>
  <si>
    <t>промежуточн. аттестация. недель</t>
  </si>
  <si>
    <t>Государственная (итогов) аттестация</t>
  </si>
  <si>
    <t>недель</t>
  </si>
  <si>
    <t>1-- 7</t>
  </si>
  <si>
    <t>8 -- 14</t>
  </si>
  <si>
    <t>15--21</t>
  </si>
  <si>
    <t>22--28</t>
  </si>
  <si>
    <t>29--5</t>
  </si>
  <si>
    <t>6 -- 12</t>
  </si>
  <si>
    <t>13 -- 19</t>
  </si>
  <si>
    <t>20 -- 26</t>
  </si>
  <si>
    <t>27 -- 2</t>
  </si>
  <si>
    <t>10 --16</t>
  </si>
  <si>
    <t>17-23</t>
  </si>
  <si>
    <t>24 -- 30</t>
  </si>
  <si>
    <t>29 -- 4</t>
  </si>
  <si>
    <t>5 -- 11</t>
  </si>
  <si>
    <t>12 -- 18</t>
  </si>
  <si>
    <t>19 -- 25</t>
  </si>
  <si>
    <t>26 -- 1</t>
  </si>
  <si>
    <t>2 -- 8</t>
  </si>
  <si>
    <t>9 -- 15</t>
  </si>
  <si>
    <t>16 -- 22</t>
  </si>
  <si>
    <t>23 -- 1</t>
  </si>
  <si>
    <t>23 -- 29</t>
  </si>
  <si>
    <t>30 --- 5</t>
  </si>
  <si>
    <t>27 -- 3</t>
  </si>
  <si>
    <t>4 -- 10</t>
  </si>
  <si>
    <t>11 -- 17</t>
  </si>
  <si>
    <t>18 -- 24</t>
  </si>
  <si>
    <t>25 --31</t>
  </si>
  <si>
    <t>29 -- 5</t>
  </si>
  <si>
    <t>3 -- 9</t>
  </si>
  <si>
    <t>10 -- 16</t>
  </si>
  <si>
    <t>17 --- 23</t>
  </si>
  <si>
    <t>часов</t>
  </si>
  <si>
    <t>учебная
практика</t>
  </si>
  <si>
    <t>по профилю специальн.</t>
  </si>
  <si>
    <t>преддипл. практика</t>
  </si>
  <si>
    <t>Каникулы</t>
  </si>
  <si>
    <t>III</t>
  </si>
  <si>
    <t>ИТОГО:</t>
  </si>
  <si>
    <t>Х</t>
  </si>
  <si>
    <t>Государственная итоговая аттестация</t>
  </si>
  <si>
    <t>Всего аттестаций  в  неделю</t>
  </si>
  <si>
    <t>Курс</t>
  </si>
  <si>
    <t>1.2. Календарный график аттестаций</t>
  </si>
  <si>
    <t>лаб и практ занятий, включая семинары</t>
  </si>
  <si>
    <t>УТВЕРЖДАЮ</t>
  </si>
  <si>
    <t>"</t>
  </si>
  <si>
    <t>г.</t>
  </si>
  <si>
    <t>D</t>
  </si>
  <si>
    <t>7. Перечень необходимых кабинетов, лабораторий и т.д.</t>
  </si>
  <si>
    <t xml:space="preserve">№
</t>
  </si>
  <si>
    <t xml:space="preserve">НАИМЕНОВАНИЕ
</t>
  </si>
  <si>
    <t>Семестр</t>
  </si>
  <si>
    <t>Недель</t>
  </si>
  <si>
    <t>I</t>
  </si>
  <si>
    <t>Кабинеты</t>
  </si>
  <si>
    <t>II</t>
  </si>
  <si>
    <t>Лаборатории</t>
  </si>
  <si>
    <t>Спортивный комплекс</t>
  </si>
  <si>
    <t>Спортивный зал</t>
  </si>
  <si>
    <t>Открытый стадион широкого профиля</t>
  </si>
  <si>
    <t>IV</t>
  </si>
  <si>
    <t>Библиотека</t>
  </si>
  <si>
    <t>V</t>
  </si>
  <si>
    <t>VI</t>
  </si>
  <si>
    <t>Актовый зал</t>
  </si>
  <si>
    <t>Учебная практика:</t>
  </si>
  <si>
    <t>5. Практика.</t>
  </si>
  <si>
    <t>Производственная практика (по профилю специальности):</t>
  </si>
  <si>
    <t xml:space="preserve">Производственная практика </t>
  </si>
  <si>
    <t>Производственная практика (Преддипломная)</t>
  </si>
  <si>
    <t>Директор            Н.И.</t>
  </si>
  <si>
    <t>Физика</t>
  </si>
  <si>
    <t>Основы экономики организации</t>
  </si>
  <si>
    <t>Менеджмент</t>
  </si>
  <si>
    <t>Инженерная графика</t>
  </si>
  <si>
    <t>Техническая механика</t>
  </si>
  <si>
    <t>Материаловедение</t>
  </si>
  <si>
    <t>Электротехника и электроника</t>
  </si>
  <si>
    <t>Метрология, стандартизация и сертификация</t>
  </si>
  <si>
    <t>Теплотехника</t>
  </si>
  <si>
    <t>Фаттахова</t>
  </si>
  <si>
    <t>ОГСЭ.00</t>
  </si>
  <si>
    <t>П.00</t>
  </si>
  <si>
    <t>ПП.03</t>
  </si>
  <si>
    <t>ПМ.04</t>
  </si>
  <si>
    <t>Всего:</t>
  </si>
  <si>
    <t>ПМ.02</t>
  </si>
  <si>
    <t>УП.02</t>
  </si>
  <si>
    <t>ПП.02</t>
  </si>
  <si>
    <t>ГИА</t>
  </si>
  <si>
    <t>Государственная ( итоговая) аттестация</t>
  </si>
  <si>
    <t>произ.пр.</t>
  </si>
  <si>
    <t>учебной пр.</t>
  </si>
  <si>
    <t>преддип.пр</t>
  </si>
  <si>
    <t>зачет</t>
  </si>
  <si>
    <t>дифф.зач</t>
  </si>
  <si>
    <t>дисцип.и МДК</t>
  </si>
  <si>
    <t>ПП.04</t>
  </si>
  <si>
    <t>Производственная практика</t>
  </si>
  <si>
    <t>Гуманитарных и социально-экономических дисциплин</t>
  </si>
  <si>
    <t>Математики</t>
  </si>
  <si>
    <t>Информатики и информационных технологий</t>
  </si>
  <si>
    <t>Инженерной графики</t>
  </si>
  <si>
    <t>Метрологии, стандартизации и сертификации</t>
  </si>
  <si>
    <t>Термической обработки металлов</t>
  </si>
  <si>
    <t>Электротехники и электроники</t>
  </si>
  <si>
    <t>Технической механики</t>
  </si>
  <si>
    <t>Химических и физико-химических методов анализа</t>
  </si>
  <si>
    <t>УП.05</t>
  </si>
  <si>
    <t>ПП.05</t>
  </si>
  <si>
    <t>Согласовано:</t>
  </si>
  <si>
    <t>Автоматизация технологических процессов</t>
  </si>
  <si>
    <t>Мастерские</t>
  </si>
  <si>
    <t>Слесарная</t>
  </si>
  <si>
    <t>Механообрабатывающая</t>
  </si>
  <si>
    <t>Безопасность жизнедеятельности и охраны труда</t>
  </si>
  <si>
    <t>Основы металлургического производства</t>
  </si>
  <si>
    <t>Правовое обеспечение профессиональной деятельности</t>
  </si>
  <si>
    <t>Химические и физико-химические  методы анализа</t>
  </si>
  <si>
    <t>Аналитическая химия</t>
  </si>
  <si>
    <t>Процессы порошковой металлургии</t>
  </si>
  <si>
    <t>Оборудование цехов порошковой металлургии</t>
  </si>
  <si>
    <t>Ведение технологического процесса производства порошков металлов и сплавов и изделий из них</t>
  </si>
  <si>
    <t>Теория и технология покрытия</t>
  </si>
  <si>
    <t>Коррозия и защита металлов</t>
  </si>
  <si>
    <t>Физическая химия в порошковой металлургии</t>
  </si>
  <si>
    <t>Контроль технологического процесса и готовой продукции порошковой металлургии</t>
  </si>
  <si>
    <t>Формы и методы определения свойств порошков и порошковых материалов</t>
  </si>
  <si>
    <t>Информационные технологии в профессиональной деятельности</t>
  </si>
  <si>
    <t>Руководство оперативным персоналом , занятым в технологическим процессе производства металлических порошков и изделий из них</t>
  </si>
  <si>
    <t>Охрана труда и промышленной безопасности в порошковой металлургии</t>
  </si>
  <si>
    <t>ПМ.05</t>
  </si>
  <si>
    <t>УП.04</t>
  </si>
  <si>
    <t xml:space="preserve">3 сем 16 нед </t>
  </si>
  <si>
    <t>4нед</t>
  </si>
  <si>
    <t>6нед</t>
  </si>
  <si>
    <t>Эксплуатация и обслуживание оборудования для шихтовых материалов</t>
  </si>
  <si>
    <t>Технология помола шихтовых материалов</t>
  </si>
  <si>
    <t>нед.</t>
  </si>
  <si>
    <t>Э</t>
  </si>
  <si>
    <t>К</t>
  </si>
  <si>
    <t>24 -- 31</t>
  </si>
  <si>
    <r>
      <t>У</t>
    </r>
    <r>
      <rPr>
        <sz val="5"/>
        <rFont val="Times New Roman"/>
        <family val="1"/>
        <charset val="204"/>
      </rPr>
      <t>1</t>
    </r>
  </si>
  <si>
    <r>
      <t>П</t>
    </r>
    <r>
      <rPr>
        <sz val="5"/>
        <rFont val="Times New Roman"/>
        <family val="1"/>
        <charset val="204"/>
      </rPr>
      <t>1</t>
    </r>
  </si>
  <si>
    <r>
      <t>У</t>
    </r>
    <r>
      <rPr>
        <sz val="5"/>
        <rFont val="Times New Roman"/>
        <family val="1"/>
        <charset val="204"/>
      </rPr>
      <t>2</t>
    </r>
  </si>
  <si>
    <r>
      <t>У</t>
    </r>
    <r>
      <rPr>
        <sz val="5"/>
        <rFont val="Times New Roman"/>
        <family val="1"/>
        <charset val="204"/>
      </rPr>
      <t>5</t>
    </r>
  </si>
  <si>
    <r>
      <t>П</t>
    </r>
    <r>
      <rPr>
        <sz val="5"/>
        <rFont val="Times New Roman"/>
        <family val="1"/>
        <charset val="204"/>
      </rPr>
      <t>5</t>
    </r>
  </si>
  <si>
    <r>
      <t>У</t>
    </r>
    <r>
      <rPr>
        <sz val="5"/>
        <rFont val="Times New Roman"/>
        <family val="1"/>
        <charset val="204"/>
      </rPr>
      <t>4</t>
    </r>
  </si>
  <si>
    <r>
      <t>П</t>
    </r>
    <r>
      <rPr>
        <sz val="5"/>
        <rFont val="Times New Roman"/>
        <family val="1"/>
        <charset val="204"/>
      </rPr>
      <t>4</t>
    </r>
  </si>
  <si>
    <r>
      <t>У</t>
    </r>
    <r>
      <rPr>
        <sz val="5"/>
        <rFont val="Times New Roman"/>
        <family val="1"/>
        <charset val="204"/>
      </rPr>
      <t>3</t>
    </r>
  </si>
  <si>
    <r>
      <t>П</t>
    </r>
    <r>
      <rPr>
        <sz val="5"/>
        <rFont val="Times New Roman"/>
        <family val="1"/>
        <charset val="204"/>
      </rPr>
      <t>3</t>
    </r>
  </si>
  <si>
    <t>∆</t>
  </si>
  <si>
    <t>МДК.05.01</t>
  </si>
  <si>
    <t>МДК.05.02</t>
  </si>
  <si>
    <r>
      <t>П</t>
    </r>
    <r>
      <rPr>
        <sz val="5"/>
        <rFont val="Times New Roman Cyr"/>
        <charset val="204"/>
      </rPr>
      <t>2</t>
    </r>
  </si>
  <si>
    <t xml:space="preserve"> Основ металлургического производства</t>
  </si>
  <si>
    <t>Экономики и менеджмента</t>
  </si>
  <si>
    <t>Порошковой металлургии</t>
  </si>
  <si>
    <t>Оборудования  цехов порошковой металлургии</t>
  </si>
  <si>
    <t>Теории  технологии покрытий</t>
  </si>
  <si>
    <t>Коррозии и защиты металлов</t>
  </si>
  <si>
    <t>Технологии производства порошковых и композиционных материалов</t>
  </si>
  <si>
    <t>Метериаловедение</t>
  </si>
  <si>
    <t>Теплотехники</t>
  </si>
  <si>
    <t>Аналитической химии</t>
  </si>
  <si>
    <t>Методов испытания и контроля качества металлов</t>
  </si>
  <si>
    <t>Стрелковый тир (электронный)</t>
  </si>
  <si>
    <r>
      <t xml:space="preserve">Читальный зал  </t>
    </r>
    <r>
      <rPr>
        <sz val="11"/>
        <rFont val="Times New Roman"/>
        <family val="1"/>
        <charset val="204"/>
      </rPr>
      <t>с выходом в сеть Интернет</t>
    </r>
  </si>
  <si>
    <t>Руководство оперативным персоналом, занятым в технологическом процессе производства металлических порошков и изделий из них</t>
  </si>
  <si>
    <t>Ведение технологического процесса  производства порошков металлов и сплавов и изделий из них</t>
  </si>
  <si>
    <t>Подготовка сырья для технологического  процесса производства порошков металлов и сплавов</t>
  </si>
  <si>
    <t>Выполнение работ профессии Машинист мельниц</t>
  </si>
  <si>
    <t>Технология производства порошковых и композиционных материалов</t>
  </si>
  <si>
    <t>Пх</t>
  </si>
  <si>
    <t>Ух</t>
  </si>
  <si>
    <t>дз;э/-;-/-;-/-;-</t>
  </si>
  <si>
    <t>-;дз/-;-/-;-/-;-</t>
  </si>
  <si>
    <t>-;-/-;дз/-;-/-;-</t>
  </si>
  <si>
    <t>-;-/дз ;-/-;-/-;-</t>
  </si>
  <si>
    <t>-;-/-;дз/-; дз/дз ;-</t>
  </si>
  <si>
    <t>-;-/-;-/-;-/кдз;-</t>
  </si>
  <si>
    <t>-;-/ э;- /-;-/-;-</t>
  </si>
  <si>
    <t>-;-/-;кдз/-;-/-;-</t>
  </si>
  <si>
    <t>-;-/-;э/-;-/-;-</t>
  </si>
  <si>
    <t>-;-/-;-/-;э/-;-</t>
  </si>
  <si>
    <t>-;-/-;-/-;-/дз;-</t>
  </si>
  <si>
    <t>-;-/-;-/-;кдз/-;-</t>
  </si>
  <si>
    <t>/-;-/-;-/э;-/-;-</t>
  </si>
  <si>
    <t>/-;-/-;-/-;-/дз;-</t>
  </si>
  <si>
    <t>/-;-/-;-/-;дз/-;-</t>
  </si>
  <si>
    <t>-;-/дз;-/-;-/-;-</t>
  </si>
  <si>
    <t>гл. инженер ФГУП СЭО СОРАН</t>
  </si>
  <si>
    <t>_______________В.В.Щеулин</t>
  </si>
  <si>
    <t>учебн. и производ практика час.(нед)</t>
  </si>
  <si>
    <t>августа</t>
  </si>
  <si>
    <t xml:space="preserve">-/2/2 </t>
  </si>
  <si>
    <t>Консультаций по 4 часа на обучающегося в год</t>
  </si>
  <si>
    <t>8 сем</t>
  </si>
  <si>
    <t>Общеобразовательные учебные дисциплины</t>
  </si>
  <si>
    <t xml:space="preserve">Общие </t>
  </si>
  <si>
    <t>Информатика</t>
  </si>
  <si>
    <t>Общий гуманитарный и социально-экономический учебный цикл</t>
  </si>
  <si>
    <t>ОГСЭ.01.</t>
  </si>
  <si>
    <t>ОГСЭ.02.</t>
  </si>
  <si>
    <t>ОГСЭ.03.</t>
  </si>
  <si>
    <t>ОГСЭ.04.</t>
  </si>
  <si>
    <t>ЕН.00.</t>
  </si>
  <si>
    <t>ЕН.02.</t>
  </si>
  <si>
    <t>ЕН.01.</t>
  </si>
  <si>
    <t>Математический и общий естественнонаучный учебный цикл</t>
  </si>
  <si>
    <t>ОП.01.</t>
  </si>
  <si>
    <t>ОП.02.</t>
  </si>
  <si>
    <t>ОП.03.</t>
  </si>
  <si>
    <t>ОП.04.</t>
  </si>
  <si>
    <t>ОП.05.</t>
  </si>
  <si>
    <t>ОП.06.</t>
  </si>
  <si>
    <t>ОП 07.</t>
  </si>
  <si>
    <t>ОП.08.</t>
  </si>
  <si>
    <t>ОП.09.</t>
  </si>
  <si>
    <t>ОП.10.</t>
  </si>
  <si>
    <t>ОП.11.</t>
  </si>
  <si>
    <t>ОП.12.</t>
  </si>
  <si>
    <t>ОП.13.</t>
  </si>
  <si>
    <t xml:space="preserve">Подготовка сырья для технологического процесса производства порошков металлов  и сплавов </t>
  </si>
  <si>
    <t>МДК.01.01.</t>
  </si>
  <si>
    <t>МДК.01.02.</t>
  </si>
  <si>
    <t>УП.01.</t>
  </si>
  <si>
    <t>ПП.01.</t>
  </si>
  <si>
    <t>МДК.02.01.</t>
  </si>
  <si>
    <t>МДК.02.02.</t>
  </si>
  <si>
    <t>МДК.02.03.</t>
  </si>
  <si>
    <t>МДК.02.04.</t>
  </si>
  <si>
    <t>МДК.02.05.</t>
  </si>
  <si>
    <t>ПМ.03</t>
  </si>
  <si>
    <t>МДК.03.01.</t>
  </si>
  <si>
    <t>МДК.03.02.</t>
  </si>
  <si>
    <t>УП.03.</t>
  </si>
  <si>
    <t>МДК.04.01.</t>
  </si>
  <si>
    <t>Выполнение работ по одной или нескольким профессиям рабочих, должностям служащих (профессия :Машинист мельниц)</t>
  </si>
  <si>
    <t>1 сем 17 нед</t>
  </si>
  <si>
    <t>2сем 22 нед</t>
  </si>
  <si>
    <t xml:space="preserve"> 4 сем 23 нед  (20)</t>
  </si>
  <si>
    <t>5 сем 17 нед (16)</t>
  </si>
  <si>
    <t>-;э/-;-/-;-/-;-</t>
  </si>
  <si>
    <t>з;дз/- ;-/-;-/-;-</t>
  </si>
  <si>
    <t xml:space="preserve"> - ;-/з;дз/з;дз/дз;  - </t>
  </si>
  <si>
    <t xml:space="preserve"> 2 / 8 / - </t>
  </si>
  <si>
    <t xml:space="preserve">-;-/-;-/дз;-/-; </t>
  </si>
  <si>
    <t>-; - /дз;-/-;-/ -;-</t>
  </si>
  <si>
    <t>/-;-/-;-/дз;-/-;-</t>
  </si>
  <si>
    <t>/-;-/-;дз/-;-/-;-</t>
  </si>
  <si>
    <t>-;-/э;-/-;-/-;-</t>
  </si>
  <si>
    <t>-;-/-;- / кэ;- /-;-</t>
  </si>
  <si>
    <t>-;-/-;-/кэ;-/-;-</t>
  </si>
  <si>
    <t>-;-/-;-/дз;-/-;-</t>
  </si>
  <si>
    <t>-;-/-;-/-;дз/-;-</t>
  </si>
  <si>
    <t>-/2/1</t>
  </si>
  <si>
    <t xml:space="preserve">-/3 /3 </t>
  </si>
  <si>
    <t>Математика: алгебра,начала матем. анализа, геометрия</t>
  </si>
  <si>
    <t>- / 1/ 1</t>
  </si>
  <si>
    <t>-;-/ э ;-/-;-/-;-</t>
  </si>
  <si>
    <t xml:space="preserve"> 2 / 9 / 1</t>
  </si>
  <si>
    <t>-/10/3</t>
  </si>
  <si>
    <t>7 сем 30нед  (16)</t>
  </si>
  <si>
    <t>6 сем 24 нед (11)</t>
  </si>
  <si>
    <t xml:space="preserve"> -;- /-; -/дз;-/ -;-</t>
  </si>
  <si>
    <t>-/21/13</t>
  </si>
  <si>
    <t>-/11/ 10</t>
  </si>
  <si>
    <t>-/1/3 Э(к)</t>
  </si>
  <si>
    <t>Литература</t>
  </si>
  <si>
    <t>Русский язык</t>
  </si>
  <si>
    <t xml:space="preserve">  1 /8/ 6</t>
  </si>
  <si>
    <t>ПМ.06</t>
  </si>
  <si>
    <t>Неразрушающий контроль</t>
  </si>
  <si>
    <t>МДК06.01</t>
  </si>
  <si>
    <t>Виды неразрушющего контроля</t>
  </si>
  <si>
    <t>МДК.06.02.</t>
  </si>
  <si>
    <t>Оформление документации по видам контроля</t>
  </si>
  <si>
    <t>УП06</t>
  </si>
  <si>
    <t>УП.06</t>
  </si>
  <si>
    <t xml:space="preserve">-/ 2 /1 </t>
  </si>
  <si>
    <t>-;-/-;-/-;-/э;-</t>
  </si>
  <si>
    <t>-;-/-;-/-;-/ э;-</t>
  </si>
  <si>
    <t>-/1/3</t>
  </si>
  <si>
    <t>3/39/23</t>
  </si>
  <si>
    <t xml:space="preserve">  1 /5 / 4</t>
  </si>
  <si>
    <t>э;э/-;-/-;-/-;-</t>
  </si>
  <si>
    <t>Обществознание</t>
  </si>
  <si>
    <t>География</t>
  </si>
  <si>
    <t>ОД.00</t>
  </si>
  <si>
    <t>ОД.01.</t>
  </si>
  <si>
    <t>ОД.02.</t>
  </si>
  <si>
    <t>ОД.03.</t>
  </si>
  <si>
    <t>ОД.04.</t>
  </si>
  <si>
    <t>ОД.05.</t>
  </si>
  <si>
    <t>ОД.06.</t>
  </si>
  <si>
    <t>ОД.07.</t>
  </si>
  <si>
    <t>ОД.09.</t>
  </si>
  <si>
    <t>ОД.08.</t>
  </si>
  <si>
    <t>ОД.10.</t>
  </si>
  <si>
    <t>ОД.11.</t>
  </si>
  <si>
    <t>ОД.12.</t>
  </si>
  <si>
    <t>Химия (в т.ч. индивид.проект)</t>
  </si>
  <si>
    <t>ОД.13.</t>
  </si>
  <si>
    <t>Биология</t>
  </si>
  <si>
    <t xml:space="preserve"> э ;э/-;-/-;-/-;-</t>
  </si>
  <si>
    <t>Учебный план на 2023-2024 учебный год по специальности 22.02.07 "Порошковая металлургия, композиционные материалы, покрытия" группа ПМ-23/9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</si>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</sst>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8"/>
      <name val="Times New Roman Cyr"/>
      <family val="1"/>
      <charset val="204"/>
    </font>
    <font>
      <sz val="7"/>
      <name val="Arial Cyr"/>
    </font>
    <font>
      <sz val="8"/>
      <name val="Arial Cyr"/>
      <family val="2"/>
      <charset val="204"/>
    </font>
    <font>
      <sz val="6"/>
      <name val="Arial Cyr"/>
    </font>
    <font>
      <b/>
      <sz val="8"/>
      <name val="Arial Cyr"/>
      <charset val="204"/>
    </font>
    <font>
      <sz val="8"/>
      <name val="Symbol"/>
      <family val="1"/>
      <charset val="2"/>
    </font>
    <font>
      <b/>
      <sz val="12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"/>
      <name val="Times New Roman Cyr"/>
      <charset val="204"/>
    </font>
    <font>
      <sz val="5"/>
      <name val="Times New Roman"/>
      <family val="1"/>
      <charset val="204"/>
    </font>
    <font>
      <sz val="8"/>
      <name val="Calibri"/>
      <family val="2"/>
      <charset val="204"/>
    </font>
    <font>
      <sz val="5"/>
      <name val="Times New Roman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6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horizontal="centerContinuous" vertical="center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Continuous" vertical="center"/>
    </xf>
    <xf numFmtId="0" fontId="16" fillId="0" borderId="4" xfId="0" applyFont="1" applyBorder="1" applyAlignment="1">
      <alignment vertical="center" textRotation="90"/>
    </xf>
    <xf numFmtId="0" fontId="16" fillId="0" borderId="3" xfId="0" applyFont="1" applyBorder="1" applyAlignment="1">
      <alignment horizontal="centerContinuous" vertical="center" wrapText="1"/>
    </xf>
    <xf numFmtId="0" fontId="16" fillId="0" borderId="3" xfId="0" applyFont="1" applyBorder="1" applyAlignment="1">
      <alignment horizontal="centerContinuous" vertical="top" wrapText="1"/>
    </xf>
    <xf numFmtId="0" fontId="16" fillId="0" borderId="1" xfId="0" applyFont="1" applyBorder="1" applyAlignment="1">
      <alignment horizontal="centerContinuous" vertical="center"/>
    </xf>
    <xf numFmtId="0" fontId="16" fillId="0" borderId="4" xfId="0" applyFont="1" applyBorder="1" applyAlignment="1">
      <alignment textRotation="90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 textRotation="90"/>
    </xf>
    <xf numFmtId="16" fontId="16" fillId="0" borderId="7" xfId="0" applyNumberFormat="1" applyFont="1" applyBorder="1" applyAlignment="1">
      <alignment horizontal="center" vertical="top" textRotation="90"/>
    </xf>
    <xf numFmtId="0" fontId="16" fillId="0" borderId="7" xfId="0" applyFont="1" applyBorder="1" applyAlignment="1">
      <alignment horizontal="center" vertical="top" textRotation="90"/>
    </xf>
    <xf numFmtId="0" fontId="16" fillId="0" borderId="8" xfId="0" applyFont="1" applyBorder="1" applyAlignment="1">
      <alignment horizontal="center" vertical="top" textRotation="90"/>
    </xf>
    <xf numFmtId="0" fontId="16" fillId="0" borderId="7" xfId="0" applyFont="1" applyBorder="1" applyAlignment="1">
      <alignment horizontal="left" textRotation="90" wrapText="1"/>
    </xf>
    <xf numFmtId="0" fontId="16" fillId="0" borderId="7" xfId="0" applyFont="1" applyBorder="1" applyAlignment="1">
      <alignment horizontal="center" textRotation="90"/>
    </xf>
    <xf numFmtId="0" fontId="16" fillId="0" borderId="7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textRotation="90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178" fontId="16" fillId="0" borderId="9" xfId="0" applyNumberFormat="1" applyFont="1" applyBorder="1" applyAlignment="1">
      <alignment horizontal="center" vertical="center"/>
    </xf>
    <xf numFmtId="0" fontId="0" fillId="0" borderId="1" xfId="0" applyBorder="1"/>
    <xf numFmtId="0" fontId="16" fillId="0" borderId="7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178" fontId="0" fillId="0" borderId="14" xfId="0" applyNumberFormat="1" applyBorder="1" applyAlignment="1">
      <alignment horizontal="center"/>
    </xf>
    <xf numFmtId="178" fontId="20" fillId="0" borderId="14" xfId="0" applyNumberFormat="1" applyFont="1" applyBorder="1" applyAlignment="1">
      <alignment horizontal="center"/>
    </xf>
    <xf numFmtId="178" fontId="20" fillId="0" borderId="15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18" fillId="0" borderId="0" xfId="0" applyFont="1" applyBorder="1"/>
    <xf numFmtId="0" fontId="10" fillId="0" borderId="0" xfId="0" applyFont="1"/>
    <xf numFmtId="0" fontId="21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16" xfId="0" applyNumberFormat="1" applyFont="1" applyFill="1" applyBorder="1" applyAlignment="1" applyProtection="1">
      <alignment horizontal="left" vertical="top"/>
    </xf>
    <xf numFmtId="0" fontId="6" fillId="0" borderId="17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/>
    <xf numFmtId="0" fontId="20" fillId="0" borderId="0" xfId="0" applyFont="1" applyBorder="1"/>
    <xf numFmtId="0" fontId="21" fillId="0" borderId="1" xfId="0" applyFont="1" applyBorder="1" applyAlignment="1">
      <alignment vertical="center"/>
    </xf>
    <xf numFmtId="0" fontId="22" fillId="0" borderId="0" xfId="0" applyFont="1"/>
    <xf numFmtId="0" fontId="27" fillId="0" borderId="0" xfId="0" applyFont="1" applyAlignment="1">
      <alignment horizontal="left" readingOrder="1"/>
    </xf>
    <xf numFmtId="0" fontId="0" fillId="0" borderId="18" xfId="0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5" fillId="0" borderId="19" xfId="0" applyFont="1" applyBorder="1"/>
    <xf numFmtId="0" fontId="23" fillId="0" borderId="19" xfId="0" applyFont="1" applyBorder="1"/>
    <xf numFmtId="0" fontId="23" fillId="0" borderId="2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right"/>
    </xf>
    <xf numFmtId="0" fontId="5" fillId="0" borderId="21" xfId="0" applyFont="1" applyBorder="1"/>
    <xf numFmtId="0" fontId="6" fillId="0" borderId="12" xfId="0" applyFont="1" applyBorder="1" applyAlignment="1">
      <alignment horizontal="right"/>
    </xf>
    <xf numFmtId="0" fontId="28" fillId="0" borderId="0" xfId="0" applyFont="1" applyAlignment="1">
      <alignment horizontal="left" vertical="center" readingOrder="1"/>
    </xf>
    <xf numFmtId="0" fontId="26" fillId="0" borderId="0" xfId="0" applyFont="1" applyAlignment="1">
      <alignment vertical="center"/>
    </xf>
    <xf numFmtId="0" fontId="25" fillId="0" borderId="22" xfId="0" applyFont="1" applyBorder="1"/>
    <xf numFmtId="0" fontId="26" fillId="0" borderId="0" xfId="0" applyFont="1"/>
    <xf numFmtId="0" fontId="8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" fillId="0" borderId="0" xfId="0" applyFont="1" applyBorder="1"/>
    <xf numFmtId="9" fontId="5" fillId="0" borderId="0" xfId="1" applyFont="1"/>
    <xf numFmtId="0" fontId="5" fillId="0" borderId="16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23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5" fillId="0" borderId="24" xfId="0" applyFont="1" applyBorder="1" applyAlignment="1">
      <alignment horizontal="center"/>
    </xf>
    <xf numFmtId="0" fontId="25" fillId="0" borderId="25" xfId="0" applyFont="1" applyBorder="1"/>
    <xf numFmtId="0" fontId="23" fillId="0" borderId="25" xfId="0" applyFont="1" applyBorder="1"/>
    <xf numFmtId="0" fontId="3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/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/>
    <xf numFmtId="0" fontId="4" fillId="0" borderId="14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3" fillId="0" borderId="22" xfId="0" applyFont="1" applyBorder="1"/>
    <xf numFmtId="0" fontId="23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5" fillId="0" borderId="28" xfId="0" applyFont="1" applyBorder="1" applyAlignment="1">
      <alignment horizontal="center" textRotation="90"/>
    </xf>
    <xf numFmtId="0" fontId="25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23" fillId="0" borderId="25" xfId="0" applyFont="1" applyBorder="1" applyAlignment="1">
      <alignment wrapText="1"/>
    </xf>
    <xf numFmtId="0" fontId="23" fillId="0" borderId="25" xfId="0" applyFont="1" applyFill="1" applyBorder="1"/>
    <xf numFmtId="0" fontId="0" fillId="0" borderId="24" xfId="0" applyBorder="1"/>
    <xf numFmtId="0" fontId="0" fillId="0" borderId="25" xfId="0" applyBorder="1"/>
    <xf numFmtId="0" fontId="8" fillId="0" borderId="24" xfId="0" applyFont="1" applyBorder="1"/>
    <xf numFmtId="0" fontId="6" fillId="0" borderId="10" xfId="0" applyFont="1" applyBorder="1" applyAlignment="1">
      <alignment horizontal="center"/>
    </xf>
    <xf numFmtId="0" fontId="25" fillId="0" borderId="31" xfId="0" applyFont="1" applyBorder="1"/>
    <xf numFmtId="0" fontId="16" fillId="0" borderId="3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textRotation="90" wrapText="1"/>
    </xf>
    <xf numFmtId="0" fontId="23" fillId="0" borderId="36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textRotation="90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 wrapText="1"/>
    </xf>
    <xf numFmtId="0" fontId="23" fillId="0" borderId="66" xfId="0" quotePrefix="1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23" fillId="0" borderId="69" xfId="0" quotePrefix="1" applyFont="1" applyBorder="1" applyAlignment="1">
      <alignment horizont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3" borderId="71" xfId="0" applyFont="1" applyFill="1" applyBorder="1" applyAlignment="1">
      <alignment horizontal="center" vertical="center" wrapText="1"/>
    </xf>
    <xf numFmtId="0" fontId="23" fillId="3" borderId="72" xfId="0" applyFont="1" applyFill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35" fillId="0" borderId="48" xfId="0" applyFont="1" applyBorder="1" applyAlignment="1">
      <alignment horizontal="left" vertical="top" wrapText="1"/>
    </xf>
    <xf numFmtId="0" fontId="35" fillId="0" borderId="58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 readingOrder="1"/>
    </xf>
    <xf numFmtId="0" fontId="23" fillId="3" borderId="1" xfId="0" applyFont="1" applyFill="1" applyBorder="1" applyAlignment="1">
      <alignment horizontal="center" vertical="center" wrapText="1" readingOrder="1"/>
    </xf>
    <xf numFmtId="0" fontId="23" fillId="0" borderId="34" xfId="0" applyFont="1" applyBorder="1" applyAlignment="1">
      <alignment horizontal="center" vertical="center" wrapText="1" readingOrder="1"/>
    </xf>
    <xf numFmtId="0" fontId="23" fillId="0" borderId="70" xfId="0" applyFont="1" applyBorder="1" applyAlignment="1">
      <alignment horizontal="center" vertical="center" wrapText="1" readingOrder="1"/>
    </xf>
    <xf numFmtId="0" fontId="23" fillId="3" borderId="71" xfId="0" applyFont="1" applyFill="1" applyBorder="1" applyAlignment="1">
      <alignment horizontal="center" vertical="center" wrapText="1" readingOrder="1"/>
    </xf>
    <xf numFmtId="0" fontId="23" fillId="3" borderId="72" xfId="0" applyFont="1" applyFill="1" applyBorder="1" applyAlignment="1">
      <alignment horizontal="center" vertical="center" wrapText="1" readingOrder="1"/>
    </xf>
    <xf numFmtId="0" fontId="23" fillId="0" borderId="73" xfId="0" applyFont="1" applyBorder="1" applyAlignment="1">
      <alignment horizontal="center" vertical="center" wrapText="1" readingOrder="1"/>
    </xf>
    <xf numFmtId="0" fontId="23" fillId="0" borderId="72" xfId="0" applyFont="1" applyBorder="1" applyAlignment="1">
      <alignment horizontal="center" vertical="center" wrapText="1" readingOrder="1"/>
    </xf>
    <xf numFmtId="0" fontId="35" fillId="0" borderId="50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 readingOrder="1"/>
    </xf>
    <xf numFmtId="0" fontId="23" fillId="3" borderId="50" xfId="0" applyFont="1" applyFill="1" applyBorder="1" applyAlignment="1">
      <alignment horizontal="center" vertical="center" wrapText="1" readingOrder="1"/>
    </xf>
    <xf numFmtId="0" fontId="23" fillId="3" borderId="51" xfId="0" applyFont="1" applyFill="1" applyBorder="1" applyAlignment="1">
      <alignment horizontal="center" vertical="center" wrapText="1" readingOrder="1"/>
    </xf>
    <xf numFmtId="0" fontId="23" fillId="0" borderId="52" xfId="0" applyFont="1" applyBorder="1" applyAlignment="1">
      <alignment horizontal="center" vertical="center" wrapText="1" readingOrder="1"/>
    </xf>
    <xf numFmtId="0" fontId="23" fillId="0" borderId="51" xfId="0" applyFont="1" applyBorder="1" applyAlignment="1">
      <alignment horizontal="center" vertical="center" wrapText="1" readingOrder="1"/>
    </xf>
    <xf numFmtId="0" fontId="23" fillId="0" borderId="66" xfId="0" quotePrefix="1" applyFont="1" applyBorder="1" applyAlignment="1">
      <alignment horizontal="center" wrapText="1"/>
    </xf>
    <xf numFmtId="0" fontId="25" fillId="0" borderId="66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35" fillId="0" borderId="74" xfId="0" applyFont="1" applyBorder="1" applyAlignment="1">
      <alignment horizontal="left" vertical="center" wrapText="1"/>
    </xf>
    <xf numFmtId="0" fontId="35" fillId="0" borderId="75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3" borderId="62" xfId="0" applyFont="1" applyFill="1" applyBorder="1" applyAlignment="1">
      <alignment horizontal="center" vertical="center" wrapText="1"/>
    </xf>
    <xf numFmtId="0" fontId="23" fillId="3" borderId="63" xfId="0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66" xfId="0" quotePrefix="1" applyFont="1" applyBorder="1" applyAlignment="1">
      <alignment horizontal="center" wrapText="1"/>
    </xf>
    <xf numFmtId="0" fontId="23" fillId="0" borderId="68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/>
    </xf>
    <xf numFmtId="0" fontId="23" fillId="0" borderId="69" xfId="0" applyFont="1" applyBorder="1" applyAlignment="1">
      <alignment horizont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23" fillId="3" borderId="55" xfId="0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3" borderId="73" xfId="0" applyFont="1" applyFill="1" applyBorder="1" applyAlignment="1">
      <alignment horizontal="center" vertical="center" wrapText="1"/>
    </xf>
    <xf numFmtId="0" fontId="23" fillId="3" borderId="70" xfId="0" applyFont="1" applyFill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78" xfId="0" applyFont="1" applyBorder="1" applyAlignment="1">
      <alignment horizontal="left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3" borderId="68" xfId="0" applyFont="1" applyFill="1" applyBorder="1" applyAlignment="1">
      <alignment horizontal="left" vertical="center"/>
    </xf>
    <xf numFmtId="0" fontId="23" fillId="3" borderId="69" xfId="0" applyFont="1" applyFill="1" applyBorder="1" applyAlignment="1">
      <alignment horizontal="left" vertical="center" wrapText="1"/>
    </xf>
    <xf numFmtId="0" fontId="23" fillId="3" borderId="69" xfId="0" quotePrefix="1" applyFont="1" applyFill="1" applyBorder="1" applyAlignment="1">
      <alignment horizont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left" vertical="center"/>
    </xf>
    <xf numFmtId="0" fontId="23" fillId="3" borderId="48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58" xfId="0" applyFont="1" applyFill="1" applyBorder="1" applyAlignment="1">
      <alignment horizontal="left" vertical="center"/>
    </xf>
    <xf numFmtId="0" fontId="23" fillId="3" borderId="59" xfId="0" applyFont="1" applyFill="1" applyBorder="1" applyAlignment="1">
      <alignment horizontal="left" vertical="center" wrapText="1"/>
    </xf>
    <xf numFmtId="0" fontId="23" fillId="3" borderId="60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left" vertical="center"/>
    </xf>
    <xf numFmtId="0" fontId="25" fillId="3" borderId="66" xfId="0" applyFont="1" applyFill="1" applyBorder="1" applyAlignment="1">
      <alignment horizontal="left" vertical="center" wrapText="1"/>
    </xf>
    <xf numFmtId="0" fontId="25" fillId="3" borderId="66" xfId="0" quotePrefix="1" applyFont="1" applyFill="1" applyBorder="1" applyAlignment="1">
      <alignment horizontal="center" wrapText="1"/>
    </xf>
    <xf numFmtId="0" fontId="25" fillId="3" borderId="66" xfId="0" applyFont="1" applyFill="1" applyBorder="1" applyAlignment="1">
      <alignment horizontal="center" vertical="center" wrapText="1"/>
    </xf>
    <xf numFmtId="0" fontId="23" fillId="3" borderId="77" xfId="0" applyFont="1" applyFill="1" applyBorder="1" applyAlignment="1">
      <alignment horizontal="center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23" fillId="3" borderId="81" xfId="0" applyFont="1" applyFill="1" applyBorder="1" applyAlignment="1">
      <alignment horizontal="center" vertical="center" wrapText="1"/>
    </xf>
    <xf numFmtId="0" fontId="23" fillId="3" borderId="82" xfId="0" applyFont="1" applyFill="1" applyBorder="1" applyAlignment="1">
      <alignment horizontal="center" vertical="center" wrapText="1"/>
    </xf>
    <xf numFmtId="0" fontId="23" fillId="3" borderId="83" xfId="0" applyFont="1" applyFill="1" applyBorder="1" applyAlignment="1">
      <alignment horizontal="center" vertical="center" wrapText="1"/>
    </xf>
    <xf numFmtId="0" fontId="23" fillId="3" borderId="84" xfId="0" applyFont="1" applyFill="1" applyBorder="1" applyAlignment="1">
      <alignment horizontal="center" vertical="center" wrapText="1"/>
    </xf>
    <xf numFmtId="0" fontId="25" fillId="3" borderId="83" xfId="0" applyFont="1" applyFill="1" applyBorder="1" applyAlignment="1">
      <alignment horizontal="center" vertical="center" wrapText="1"/>
    </xf>
    <xf numFmtId="0" fontId="25" fillId="3" borderId="84" xfId="0" applyFont="1" applyFill="1" applyBorder="1" applyAlignment="1">
      <alignment horizontal="center" vertical="center" wrapText="1"/>
    </xf>
    <xf numFmtId="0" fontId="25" fillId="3" borderId="81" xfId="0" applyFont="1" applyFill="1" applyBorder="1" applyAlignment="1">
      <alignment horizontal="center" vertical="center" wrapText="1"/>
    </xf>
    <xf numFmtId="0" fontId="23" fillId="3" borderId="76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64" xfId="0" applyFont="1" applyFill="1" applyBorder="1" applyAlignment="1">
      <alignment horizontal="center" vertical="center" wrapText="1"/>
    </xf>
    <xf numFmtId="0" fontId="23" fillId="3" borderId="61" xfId="0" applyFont="1" applyFill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 wrapText="1"/>
    </xf>
    <xf numFmtId="0" fontId="25" fillId="3" borderId="63" xfId="0" applyFont="1" applyFill="1" applyBorder="1" applyAlignment="1">
      <alignment horizontal="center" vertical="center" wrapText="1"/>
    </xf>
    <xf numFmtId="0" fontId="25" fillId="3" borderId="64" xfId="0" applyFont="1" applyFill="1" applyBorder="1" applyAlignment="1">
      <alignment horizontal="center" vertical="center" wrapText="1"/>
    </xf>
    <xf numFmtId="0" fontId="23" fillId="3" borderId="75" xfId="0" quotePrefix="1" applyFont="1" applyFill="1" applyBorder="1" applyAlignment="1">
      <alignment horizontal="center" wrapText="1"/>
    </xf>
    <xf numFmtId="0" fontId="25" fillId="3" borderId="35" xfId="0" applyFont="1" applyFill="1" applyBorder="1" applyAlignment="1">
      <alignment horizontal="center" vertical="center" wrapText="1"/>
    </xf>
    <xf numFmtId="0" fontId="23" fillId="3" borderId="65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/>
    </xf>
    <xf numFmtId="0" fontId="23" fillId="3" borderId="44" xfId="0" applyFont="1" applyFill="1" applyBorder="1" applyAlignment="1">
      <alignment horizontal="left" vertical="center" wrapText="1"/>
    </xf>
    <xf numFmtId="0" fontId="23" fillId="3" borderId="44" xfId="0" quotePrefix="1" applyFont="1" applyFill="1" applyBorder="1" applyAlignment="1">
      <alignment horizontal="center" wrapText="1"/>
    </xf>
    <xf numFmtId="0" fontId="23" fillId="3" borderId="85" xfId="0" applyFont="1" applyFill="1" applyBorder="1" applyAlignment="1">
      <alignment horizontal="center" vertical="center" wrapText="1"/>
    </xf>
    <xf numFmtId="0" fontId="38" fillId="3" borderId="77" xfId="0" applyFont="1" applyFill="1" applyBorder="1" applyAlignment="1">
      <alignment horizontal="center" vertical="center" wrapText="1"/>
    </xf>
    <xf numFmtId="0" fontId="23" fillId="3" borderId="86" xfId="0" applyFont="1" applyFill="1" applyBorder="1" applyAlignment="1">
      <alignment horizontal="center" vertical="center" wrapText="1"/>
    </xf>
    <xf numFmtId="0" fontId="23" fillId="3" borderId="48" xfId="0" quotePrefix="1" applyFont="1" applyFill="1" applyBorder="1" applyAlignment="1">
      <alignment horizont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87" xfId="0" applyFont="1" applyFill="1" applyBorder="1" applyAlignment="1">
      <alignment horizontal="left" vertical="center"/>
    </xf>
    <xf numFmtId="0" fontId="23" fillId="3" borderId="78" xfId="0" applyFont="1" applyFill="1" applyBorder="1" applyAlignment="1">
      <alignment horizontal="left" vertical="center" wrapText="1"/>
    </xf>
    <xf numFmtId="0" fontId="23" fillId="3" borderId="78" xfId="0" quotePrefix="1" applyFont="1" applyFill="1" applyBorder="1" applyAlignment="1">
      <alignment horizontal="center" wrapText="1"/>
    </xf>
    <xf numFmtId="0" fontId="23" fillId="3" borderId="79" xfId="0" applyFont="1" applyFill="1" applyBorder="1" applyAlignment="1">
      <alignment horizontal="center" vertical="center" wrapText="1"/>
    </xf>
    <xf numFmtId="0" fontId="23" fillId="3" borderId="80" xfId="0" applyFont="1" applyFill="1" applyBorder="1" applyAlignment="1">
      <alignment horizontal="center" vertical="center" wrapText="1"/>
    </xf>
    <xf numFmtId="0" fontId="23" fillId="3" borderId="88" xfId="0" applyFont="1" applyFill="1" applyBorder="1" applyAlignment="1">
      <alignment horizontal="center" vertical="center" wrapText="1"/>
    </xf>
    <xf numFmtId="0" fontId="23" fillId="3" borderId="89" xfId="0" applyFont="1" applyFill="1" applyBorder="1" applyAlignment="1">
      <alignment horizontal="center" vertical="center" wrapText="1"/>
    </xf>
    <xf numFmtId="0" fontId="23" fillId="3" borderId="90" xfId="0" applyFont="1" applyFill="1" applyBorder="1" applyAlignment="1">
      <alignment horizontal="center" vertical="center" wrapText="1"/>
    </xf>
    <xf numFmtId="0" fontId="23" fillId="3" borderId="91" xfId="0" applyFont="1" applyFill="1" applyBorder="1" applyAlignment="1">
      <alignment horizontal="center" vertical="center" wrapText="1"/>
    </xf>
    <xf numFmtId="0" fontId="25" fillId="3" borderId="66" xfId="0" applyFont="1" applyFill="1" applyBorder="1" applyAlignment="1">
      <alignment horizontal="left" vertical="center"/>
    </xf>
    <xf numFmtId="0" fontId="23" fillId="3" borderId="82" xfId="0" applyFont="1" applyFill="1" applyBorder="1" applyAlignment="1">
      <alignment horizontal="left" vertical="center"/>
    </xf>
    <xf numFmtId="0" fontId="23" fillId="3" borderId="77" xfId="0" applyFont="1" applyFill="1" applyBorder="1" applyAlignment="1">
      <alignment horizontal="left" vertical="center" wrapText="1"/>
    </xf>
    <xf numFmtId="0" fontId="23" fillId="3" borderId="50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92" xfId="0" applyFont="1" applyFill="1" applyBorder="1" applyAlignment="1">
      <alignment horizontal="left" vertical="center"/>
    </xf>
    <xf numFmtId="0" fontId="23" fillId="3" borderId="80" xfId="0" applyFont="1" applyFill="1" applyBorder="1" applyAlignment="1">
      <alignment horizontal="left" vertical="center" wrapText="1"/>
    </xf>
    <xf numFmtId="0" fontId="25" fillId="3" borderId="80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left" vertical="center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3" borderId="94" xfId="0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 wrapText="1"/>
    </xf>
    <xf numFmtId="0" fontId="36" fillId="0" borderId="69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25" fillId="0" borderId="97" xfId="0" applyFont="1" applyBorder="1" applyAlignment="1">
      <alignment vertical="center" wrapText="1"/>
    </xf>
    <xf numFmtId="0" fontId="25" fillId="0" borderId="78" xfId="0" applyFont="1" applyBorder="1" applyAlignment="1">
      <alignment horizontal="left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0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0" xfId="0" quotePrefix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3" fillId="0" borderId="108" xfId="0" applyFont="1" applyBorder="1"/>
    <xf numFmtId="0" fontId="23" fillId="0" borderId="38" xfId="0" applyFont="1" applyBorder="1"/>
    <xf numFmtId="0" fontId="25" fillId="0" borderId="38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textRotation="90" wrapText="1"/>
    </xf>
    <xf numFmtId="0" fontId="25" fillId="0" borderId="104" xfId="0" applyFont="1" applyBorder="1" applyAlignment="1">
      <alignment horizontal="center" vertical="center" textRotation="90" wrapText="1"/>
    </xf>
    <xf numFmtId="0" fontId="25" fillId="0" borderId="106" xfId="0" applyFont="1" applyBorder="1" applyAlignment="1">
      <alignment horizontal="center" vertical="center" textRotation="90" wrapText="1"/>
    </xf>
    <xf numFmtId="0" fontId="25" fillId="0" borderId="110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textRotation="90" wrapText="1"/>
    </xf>
    <xf numFmtId="0" fontId="23" fillId="0" borderId="47" xfId="0" applyFont="1" applyBorder="1" applyAlignment="1">
      <alignment horizontal="center" textRotation="90" wrapText="1"/>
    </xf>
    <xf numFmtId="0" fontId="23" fillId="0" borderId="58" xfId="0" applyFont="1" applyBorder="1" applyAlignment="1">
      <alignment horizontal="center" textRotation="90" wrapText="1"/>
    </xf>
    <xf numFmtId="0" fontId="25" fillId="0" borderId="2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0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textRotation="90" wrapText="1"/>
    </xf>
    <xf numFmtId="0" fontId="23" fillId="0" borderId="35" xfId="0" applyFont="1" applyBorder="1" applyAlignment="1">
      <alignment horizontal="center" textRotation="90" wrapText="1"/>
    </xf>
    <xf numFmtId="0" fontId="25" fillId="0" borderId="111" xfId="0" applyFont="1" applyBorder="1" applyAlignment="1">
      <alignment horizontal="left" vertical="center" wrapText="1"/>
    </xf>
    <xf numFmtId="0" fontId="25" fillId="0" borderId="11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5" fillId="0" borderId="107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textRotation="90" wrapText="1"/>
    </xf>
    <xf numFmtId="0" fontId="23" fillId="0" borderId="48" xfId="0" applyFont="1" applyBorder="1" applyAlignment="1">
      <alignment horizontal="center" textRotation="90" wrapText="1"/>
    </xf>
    <xf numFmtId="0" fontId="23" fillId="0" borderId="59" xfId="0" applyFont="1" applyBorder="1" applyAlignment="1">
      <alignment horizontal="center" textRotation="90" wrapText="1"/>
    </xf>
    <xf numFmtId="0" fontId="23" fillId="0" borderId="4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wrapText="1"/>
    </xf>
    <xf numFmtId="0" fontId="36" fillId="0" borderId="46" xfId="0" applyFont="1" applyBorder="1" applyAlignment="1">
      <alignment horizontal="center" wrapText="1"/>
    </xf>
    <xf numFmtId="0" fontId="23" fillId="0" borderId="1" xfId="0" applyFont="1" applyBorder="1" applyAlignment="1">
      <alignment horizontal="center" textRotation="90" wrapText="1"/>
    </xf>
    <xf numFmtId="0" fontId="23" fillId="0" borderId="5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textRotation="90" wrapText="1"/>
    </xf>
    <xf numFmtId="0" fontId="23" fillId="0" borderId="60" xfId="0" applyFont="1" applyBorder="1" applyAlignment="1">
      <alignment horizontal="center" textRotation="90" wrapText="1"/>
    </xf>
    <xf numFmtId="0" fontId="6" fillId="0" borderId="17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</xf>
    <xf numFmtId="0" fontId="16" fillId="0" borderId="42" xfId="0" applyFont="1" applyBorder="1" applyAlignment="1">
      <alignment horizontal="center" textRotation="90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textRotation="90"/>
    </xf>
    <xf numFmtId="0" fontId="16" fillId="0" borderId="39" xfId="0" applyFont="1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3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140803</xdr:colOff>
      <xdr:row>92</xdr:row>
      <xdr:rowOff>0</xdr:rowOff>
    </xdr:from>
    <xdr:ext cx="5534509" cy="8763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4A45DF-D840-37FA-9BB5-948C1ABD05DF}"/>
            </a:ext>
          </a:extLst>
        </xdr:cNvPr>
        <xdr:cNvSpPr txBox="1"/>
      </xdr:nvSpPr>
      <xdr:spPr>
        <a:xfrm>
          <a:off x="140803" y="17316449"/>
          <a:ext cx="5534509" cy="87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8</xdr:col>
      <xdr:colOff>114300</xdr:colOff>
      <xdr:row>1</xdr:row>
      <xdr:rowOff>28575</xdr:rowOff>
    </xdr:from>
    <xdr:to>
      <xdr:col>15</xdr:col>
      <xdr:colOff>316006</xdr:colOff>
      <xdr:row>1</xdr:row>
      <xdr:rowOff>967936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7D58C2E-FEAC-482B-A2F6-FA18D9EFC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90500"/>
          <a:ext cx="2868706" cy="939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152400</xdr:rowOff>
    </xdr:from>
    <xdr:to>
      <xdr:col>41</xdr:col>
      <xdr:colOff>66675</xdr:colOff>
      <xdr:row>16</xdr:row>
      <xdr:rowOff>57150</xdr:rowOff>
    </xdr:to>
    <xdr:sp macro="" textlink="">
      <xdr:nvSpPr>
        <xdr:cNvPr id="9026" name="Текст 2">
          <a:extLst>
            <a:ext uri="{FF2B5EF4-FFF2-40B4-BE49-F238E27FC236}">
              <a16:creationId xmlns:a16="http://schemas.microsoft.com/office/drawing/2014/main" id="{37D8689B-9B13-AAA3-8524-068A1E82E4F3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70580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УЧЕБНЫЙ ПЛАН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lnSpc>
              <a:spcPts val="1200"/>
            </a:lnSpc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образовательного учреждения среднего профессионального образования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lnSpc>
              <a:spcPts val="1100"/>
            </a:lnSpc>
            <a:defRPr sz="1000"/>
          </a:pPr>
          <a:endParaRPr lang="ru-RU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Государственное бюджетное  образовательное учреждение </a:t>
          </a:r>
        </a:p>
        <a:p>
          <a:pPr algn="l" rtl="1">
            <a:lnSpc>
              <a:spcPts val="1100"/>
            </a:lnSpc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 Новосибирской области "Новосибирский технологический техникум"</a:t>
          </a:r>
        </a:p>
        <a:p>
          <a:pPr algn="l" rtl="1">
            <a:lnSpc>
              <a:spcPts val="12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    специальность 22.02.07 "Порошковая металлургия, композиционные материалы, покрытия  "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 специализация   (код и наименование) </a:t>
          </a:r>
        </a:p>
        <a:p>
          <a:pPr algn="l" rtl="1">
            <a:lnSpc>
              <a:spcPts val="1200"/>
            </a:lnSpc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  </a:t>
          </a:r>
          <a:r>
            <a:rPr lang="ru-RU" sz="1000" b="1" i="0" strike="noStrike">
              <a:solidFill>
                <a:srgbClr val="000000"/>
              </a:solidFill>
              <a:latin typeface="Calibri"/>
            </a:rPr>
            <a:t>:  </a:t>
          </a:r>
          <a:r>
            <a:rPr lang="ru-RU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техник </a:t>
          </a:r>
        </a:p>
        <a:p>
          <a:pPr algn="l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образовательный уровень СПО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r>
            <a:rPr lang="ru-RU" sz="12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 базовой подготовки</a:t>
          </a:r>
        </a:p>
        <a:p>
          <a:pPr algn="l" rtl="1">
            <a:lnSpc>
              <a:spcPts val="1100"/>
            </a:lnSpc>
            <a:defRPr sz="1000"/>
          </a:pPr>
          <a:endParaRPr lang="ru-RU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800"/>
            </a:lnSpc>
            <a:defRPr sz="1000"/>
          </a:pPr>
          <a:endParaRPr lang="ru-RU" sz="2000" b="1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800"/>
            </a:lnSpc>
            <a:defRPr sz="1000"/>
          </a:pPr>
          <a:endParaRPr lang="ru-RU" sz="20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51</xdr:col>
      <xdr:colOff>171449</xdr:colOff>
      <xdr:row>6</xdr:row>
      <xdr:rowOff>123824</xdr:rowOff>
    </xdr:from>
    <xdr:to>
      <xdr:col>62</xdr:col>
      <xdr:colOff>152400</xdr:colOff>
      <xdr:row>14</xdr:row>
      <xdr:rowOff>288067</xdr:rowOff>
    </xdr:to>
    <xdr:sp macro="" textlink="">
      <xdr:nvSpPr>
        <xdr:cNvPr id="5" name="Текст 5">
          <a:extLst>
            <a:ext uri="{FF2B5EF4-FFF2-40B4-BE49-F238E27FC236}">
              <a16:creationId xmlns:a16="http://schemas.microsoft.com/office/drawing/2014/main" id="{600D3EC4-D887-AE1A-E641-B2453B034C57}"/>
            </a:ext>
          </a:extLst>
        </xdr:cNvPr>
        <xdr:cNvSpPr txBox="1">
          <a:spLocks noChangeArrowheads="1"/>
        </xdr:cNvSpPr>
      </xdr:nvSpPr>
      <xdr:spPr bwMode="auto">
        <a:xfrm flipH="1">
          <a:off x="9401174" y="1095374"/>
          <a:ext cx="1962151" cy="168824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1" i="0">
              <a:latin typeface="+mn-lt"/>
              <a:ea typeface="+mn-ea"/>
              <a:cs typeface="+mn-cs"/>
            </a:rPr>
            <a:t>форма обучения</a:t>
          </a:r>
          <a:r>
            <a:rPr lang="ru-RU" sz="1100" b="0" i="0">
              <a:latin typeface="+mn-lt"/>
              <a:ea typeface="+mn-ea"/>
              <a:cs typeface="+mn-cs"/>
            </a:rPr>
            <a:t> </a:t>
          </a:r>
          <a:r>
            <a:rPr lang="ru-RU" sz="1100" b="0" i="0" baseline="0">
              <a:latin typeface="+mn-lt"/>
              <a:ea typeface="+mn-ea"/>
              <a:cs typeface="+mn-cs"/>
            </a:rPr>
            <a:t>     </a:t>
          </a:r>
          <a:r>
            <a:rPr lang="ru-RU" sz="1100" b="0" i="0" u="sng">
              <a:latin typeface="+mn-lt"/>
              <a:ea typeface="+mn-ea"/>
              <a:cs typeface="+mn-cs"/>
            </a:rPr>
            <a:t>очная                                             </a:t>
          </a:r>
          <a:endParaRPr lang="ru-RU" sz="1100" b="0" i="0">
            <a:latin typeface="+mn-lt"/>
            <a:ea typeface="+mn-ea"/>
            <a:cs typeface="+mn-cs"/>
          </a:endParaRPr>
        </a:p>
        <a:p>
          <a:pPr rtl="0"/>
          <a:endParaRPr lang="ru-RU" sz="1100" b="1" i="0">
            <a:latin typeface="+mn-lt"/>
            <a:ea typeface="+mn-ea"/>
            <a:cs typeface="+mn-cs"/>
          </a:endParaRPr>
        </a:p>
        <a:p>
          <a:pPr rtl="0"/>
          <a:r>
            <a:rPr lang="ru-RU" sz="1100" b="1" i="0">
              <a:latin typeface="+mn-lt"/>
              <a:ea typeface="+mn-ea"/>
              <a:cs typeface="+mn-cs"/>
            </a:rPr>
            <a:t>Нормативный срок обучения</a:t>
          </a:r>
          <a:r>
            <a:rPr lang="ru-RU" sz="1100" b="0" i="0">
              <a:latin typeface="+mn-lt"/>
              <a:ea typeface="+mn-ea"/>
              <a:cs typeface="+mn-cs"/>
            </a:rPr>
            <a:t> </a:t>
          </a:r>
        </a:p>
        <a:p>
          <a:pPr rtl="0"/>
          <a:r>
            <a:rPr lang="ru-RU" sz="1100" b="0" i="0" u="sng">
              <a:latin typeface="+mn-lt"/>
              <a:ea typeface="+mn-ea"/>
              <a:cs typeface="+mn-cs"/>
            </a:rPr>
            <a:t>3 года 10 месяцев                        </a:t>
          </a:r>
          <a:endParaRPr lang="ru-RU"/>
        </a:p>
        <a:p>
          <a:pPr algn="l" rtl="0"/>
          <a:endParaRPr lang="ru-RU" sz="1100" b="1" i="0">
            <a:latin typeface="+mn-lt"/>
            <a:ea typeface="+mn-ea"/>
            <a:cs typeface="+mn-cs"/>
          </a:endParaRPr>
        </a:p>
        <a:p>
          <a:pPr algn="l" rtl="0"/>
          <a:r>
            <a:rPr lang="ru-RU" sz="1100" b="1" i="0">
              <a:latin typeface="+mn-lt"/>
              <a:ea typeface="+mn-ea"/>
              <a:cs typeface="+mn-cs"/>
            </a:rPr>
            <a:t>на базе</a:t>
          </a:r>
          <a:r>
            <a:rPr lang="ru-RU" sz="1100" b="0" i="0">
              <a:latin typeface="+mn-lt"/>
              <a:ea typeface="+mn-ea"/>
              <a:cs typeface="+mn-cs"/>
            </a:rPr>
            <a:t> </a:t>
          </a:r>
          <a:r>
            <a:rPr lang="ru-RU" sz="1100" b="0" i="0" baseline="0">
              <a:latin typeface="+mn-lt"/>
              <a:ea typeface="+mn-ea"/>
              <a:cs typeface="+mn-cs"/>
            </a:rPr>
            <a:t>    </a:t>
          </a:r>
          <a:r>
            <a:rPr lang="ru-RU" sz="1100" b="0" i="0" u="sng">
              <a:latin typeface="+mn-lt"/>
              <a:ea typeface="+mn-ea"/>
              <a:cs typeface="+mn-cs"/>
            </a:rPr>
            <a:t>основного   общего образования</a:t>
          </a:r>
          <a:endParaRPr lang="ru-RU" sz="110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ru-RU"/>
            <a:t> 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  </a:t>
          </a:r>
          <a:endParaRPr lang="ru-RU" sz="1100" b="0" i="0" u="sng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180974</xdr:colOff>
      <xdr:row>26</xdr:row>
      <xdr:rowOff>155575</xdr:rowOff>
    </xdr:from>
    <xdr:to>
      <xdr:col>8</xdr:col>
      <xdr:colOff>9524</xdr:colOff>
      <xdr:row>29</xdr:row>
      <xdr:rowOff>53975</xdr:rowOff>
    </xdr:to>
    <xdr:sp macro="" textlink="">
      <xdr:nvSpPr>
        <xdr:cNvPr id="15" name="Текст 6">
          <a:extLst>
            <a:ext uri="{FF2B5EF4-FFF2-40B4-BE49-F238E27FC236}">
              <a16:creationId xmlns:a16="http://schemas.microsoft.com/office/drawing/2014/main" id="{F3E9691F-64C6-D9D8-70D0-BA68C4B26339}"/>
            </a:ext>
          </a:extLst>
        </xdr:cNvPr>
        <xdr:cNvSpPr txBox="1">
          <a:spLocks noChangeArrowheads="1"/>
        </xdr:cNvSpPr>
      </xdr:nvSpPr>
      <xdr:spPr bwMode="auto">
        <a:xfrm>
          <a:off x="542924" y="6756400"/>
          <a:ext cx="914400" cy="384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</a:t>
          </a:r>
        </a:p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обучение</a:t>
          </a:r>
          <a:r>
            <a:rPr lang="ru-RU" sz="800" b="1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twoCellAnchor>
    <xdr:from>
      <xdr:col>8</xdr:col>
      <xdr:colOff>114300</xdr:colOff>
      <xdr:row>27</xdr:row>
      <xdr:rowOff>44450</xdr:rowOff>
    </xdr:from>
    <xdr:to>
      <xdr:col>14</xdr:col>
      <xdr:colOff>47625</xdr:colOff>
      <xdr:row>29</xdr:row>
      <xdr:rowOff>101674</xdr:rowOff>
    </xdr:to>
    <xdr:sp macro="" textlink="">
      <xdr:nvSpPr>
        <xdr:cNvPr id="16" name="Текст 7">
          <a:extLst>
            <a:ext uri="{FF2B5EF4-FFF2-40B4-BE49-F238E27FC236}">
              <a16:creationId xmlns:a16="http://schemas.microsoft.com/office/drawing/2014/main" id="{32C6CBD5-56FE-5518-4504-952879E335F8}"/>
            </a:ext>
          </a:extLst>
        </xdr:cNvPr>
        <xdr:cNvSpPr txBox="1">
          <a:spLocks noChangeArrowheads="1"/>
        </xdr:cNvSpPr>
      </xdr:nvSpPr>
      <xdr:spPr bwMode="auto">
        <a:xfrm>
          <a:off x="1562100" y="6807200"/>
          <a:ext cx="1019175" cy="38107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 Учебная практика по </a:t>
          </a: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модулю</a:t>
          </a:r>
          <a:endParaRPr lang="ru-RU" sz="8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123825</xdr:colOff>
      <xdr:row>27</xdr:row>
      <xdr:rowOff>47625</xdr:rowOff>
    </xdr:from>
    <xdr:to>
      <xdr:col>24</xdr:col>
      <xdr:colOff>114300</xdr:colOff>
      <xdr:row>29</xdr:row>
      <xdr:rowOff>57150</xdr:rowOff>
    </xdr:to>
    <xdr:sp macro="" textlink="">
      <xdr:nvSpPr>
        <xdr:cNvPr id="13766" name="Текст 8">
          <a:extLst>
            <a:ext uri="{FF2B5EF4-FFF2-40B4-BE49-F238E27FC236}">
              <a16:creationId xmlns:a16="http://schemas.microsoft.com/office/drawing/2014/main" id="{2B712B72-EA65-02D9-9AEE-AD59E58384FF}"/>
            </a:ext>
          </a:extLst>
        </xdr:cNvPr>
        <xdr:cNvSpPr txBox="1">
          <a:spLocks noChangeArrowheads="1"/>
        </xdr:cNvSpPr>
      </xdr:nvSpPr>
      <xdr:spPr bwMode="auto">
        <a:xfrm>
          <a:off x="3381375" y="5886450"/>
          <a:ext cx="107632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133351</xdr:colOff>
      <xdr:row>27</xdr:row>
      <xdr:rowOff>53975</xdr:rowOff>
    </xdr:from>
    <xdr:to>
      <xdr:col>21</xdr:col>
      <xdr:colOff>9525</xdr:colOff>
      <xdr:row>29</xdr:row>
      <xdr:rowOff>111199</xdr:rowOff>
    </xdr:to>
    <xdr:sp macro="" textlink="">
      <xdr:nvSpPr>
        <xdr:cNvPr id="18" name="Текст 9">
          <a:extLst>
            <a:ext uri="{FF2B5EF4-FFF2-40B4-BE49-F238E27FC236}">
              <a16:creationId xmlns:a16="http://schemas.microsoft.com/office/drawing/2014/main" id="{6BED7766-B5FE-0CCE-7EDE-FF82F5C2FF1B}"/>
            </a:ext>
          </a:extLst>
        </xdr:cNvPr>
        <xdr:cNvSpPr txBox="1">
          <a:spLocks noChangeArrowheads="1"/>
        </xdr:cNvSpPr>
      </xdr:nvSpPr>
      <xdr:spPr bwMode="auto">
        <a:xfrm>
          <a:off x="2847976" y="6816725"/>
          <a:ext cx="962024" cy="38107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</a:t>
          </a:r>
          <a:r>
            <a:rPr lang="ru-RU" sz="800" b="1" i="0" strike="noStrike">
              <a:solidFill>
                <a:srgbClr val="000000"/>
              </a:solidFill>
              <a:latin typeface="Arial Cyr"/>
            </a:rPr>
            <a:t> практика по модулю</a:t>
          </a:r>
          <a:endParaRPr lang="ru-RU" sz="8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28</xdr:col>
      <xdr:colOff>133350</xdr:colOff>
      <xdr:row>27</xdr:row>
      <xdr:rowOff>111126</xdr:rowOff>
    </xdr:from>
    <xdr:to>
      <xdr:col>35</xdr:col>
      <xdr:colOff>76199</xdr:colOff>
      <xdr:row>29</xdr:row>
      <xdr:rowOff>130257</xdr:rowOff>
    </xdr:to>
    <xdr:sp macro="" textlink="">
      <xdr:nvSpPr>
        <xdr:cNvPr id="19" name="Текст 10">
          <a:extLst>
            <a:ext uri="{FF2B5EF4-FFF2-40B4-BE49-F238E27FC236}">
              <a16:creationId xmlns:a16="http://schemas.microsoft.com/office/drawing/2014/main" id="{7E6ED873-278E-19AC-6BA3-305B258EFD5B}"/>
            </a:ext>
          </a:extLst>
        </xdr:cNvPr>
        <xdr:cNvSpPr txBox="1">
          <a:spLocks noChangeArrowheads="1"/>
        </xdr:cNvSpPr>
      </xdr:nvSpPr>
      <xdr:spPr bwMode="auto">
        <a:xfrm>
          <a:off x="5200650" y="6873876"/>
          <a:ext cx="1209674" cy="34298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преддипломн</a:t>
          </a:r>
        </a:p>
        <a:p>
          <a:pPr algn="ctr" rtl="0">
            <a:lnSpc>
              <a:spcPts val="1100"/>
            </a:lnSpc>
            <a:defRPr sz="1000"/>
          </a:pPr>
          <a:r>
            <a:rPr lang="ru-RU" sz="8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практика</a:t>
          </a:r>
          <a:r>
            <a:rPr lang="ru-RU" sz="10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ru-RU" sz="800" b="1" i="0" strike="noStrike">
            <a:solidFill>
              <a:sysClr val="windowText" lastClr="000000"/>
            </a:solidFill>
            <a:latin typeface="Arial Cyr"/>
          </a:endParaRPr>
        </a:p>
      </xdr:txBody>
    </xdr:sp>
    <xdr:clientData/>
  </xdr:twoCellAnchor>
  <xdr:twoCellAnchor>
    <xdr:from>
      <xdr:col>36</xdr:col>
      <xdr:colOff>85724</xdr:colOff>
      <xdr:row>27</xdr:row>
      <xdr:rowOff>120651</xdr:rowOff>
    </xdr:from>
    <xdr:to>
      <xdr:col>41</xdr:col>
      <xdr:colOff>66668</xdr:colOff>
      <xdr:row>29</xdr:row>
      <xdr:rowOff>111214</xdr:rowOff>
    </xdr:to>
    <xdr:sp macro="" textlink="">
      <xdr:nvSpPr>
        <xdr:cNvPr id="20" name="Текст 11">
          <a:extLst>
            <a:ext uri="{FF2B5EF4-FFF2-40B4-BE49-F238E27FC236}">
              <a16:creationId xmlns:a16="http://schemas.microsoft.com/office/drawing/2014/main" id="{460EB156-6520-FBE1-BC84-DDF25FE3AA9F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600824" y="6883401"/>
          <a:ext cx="885819" cy="3144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49</xdr:col>
      <xdr:colOff>171449</xdr:colOff>
      <xdr:row>26</xdr:row>
      <xdr:rowOff>98426</xdr:rowOff>
    </xdr:from>
    <xdr:to>
      <xdr:col>55</xdr:col>
      <xdr:colOff>247649</xdr:colOff>
      <xdr:row>29</xdr:row>
      <xdr:rowOff>101661</xdr:rowOff>
    </xdr:to>
    <xdr:sp macro="" textlink="">
      <xdr:nvSpPr>
        <xdr:cNvPr id="21" name="Текст 12">
          <a:extLst>
            <a:ext uri="{FF2B5EF4-FFF2-40B4-BE49-F238E27FC236}">
              <a16:creationId xmlns:a16="http://schemas.microsoft.com/office/drawing/2014/main" id="{B7AF1D84-7ABC-1A6E-0288-F526D1884065}"/>
            </a:ext>
          </a:extLst>
        </xdr:cNvPr>
        <xdr:cNvSpPr txBox="1">
          <a:spLocks noChangeArrowheads="1"/>
        </xdr:cNvSpPr>
      </xdr:nvSpPr>
      <xdr:spPr bwMode="auto">
        <a:xfrm>
          <a:off x="9039224" y="6699251"/>
          <a:ext cx="1190625" cy="48901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ru-RU" sz="900" b="1" i="0">
              <a:latin typeface="Times New Roman" pitchFamily="18" charset="0"/>
              <a:ea typeface="+mn-ea"/>
              <a:cs typeface="Times New Roman" pitchFamily="18" charset="0"/>
            </a:rPr>
            <a:t>Государственная (</a:t>
          </a:r>
          <a:r>
            <a:rPr lang="ru-RU" sz="800" b="1" i="0">
              <a:latin typeface="Times New Roman" pitchFamily="18" charset="0"/>
              <a:ea typeface="+mn-ea"/>
              <a:cs typeface="Times New Roman" pitchFamily="18" charset="0"/>
            </a:rPr>
            <a:t>итоговая</a:t>
          </a:r>
          <a:r>
            <a:rPr lang="ru-RU" sz="900" b="1" i="0">
              <a:latin typeface="Times New Roman" pitchFamily="18" charset="0"/>
              <a:ea typeface="+mn-ea"/>
              <a:cs typeface="Times New Roman" pitchFamily="18" charset="0"/>
            </a:rPr>
            <a:t>) аттестация</a:t>
          </a:r>
          <a:endParaRPr lang="ru-RU" sz="900" b="1">
            <a:latin typeface="Times New Roman" pitchFamily="18" charset="0"/>
            <a:cs typeface="Times New Roman" pitchFamily="18" charset="0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66676</xdr:colOff>
      <xdr:row>26</xdr:row>
      <xdr:rowOff>0</xdr:rowOff>
    </xdr:from>
    <xdr:to>
      <xdr:col>1</xdr:col>
      <xdr:colOff>114301</xdr:colOff>
      <xdr:row>30</xdr:row>
      <xdr:rowOff>130210</xdr:rowOff>
    </xdr:to>
    <xdr:sp macro="" textlink="">
      <xdr:nvSpPr>
        <xdr:cNvPr id="22" name="Текст 13">
          <a:extLst>
            <a:ext uri="{FF2B5EF4-FFF2-40B4-BE49-F238E27FC236}">
              <a16:creationId xmlns:a16="http://schemas.microsoft.com/office/drawing/2014/main" id="{9DEF68F0-CE22-6ADF-CA66-72FBA7F6F8F9}"/>
            </a:ext>
          </a:extLst>
        </xdr:cNvPr>
        <xdr:cNvSpPr txBox="1">
          <a:spLocks noChangeArrowheads="1"/>
        </xdr:cNvSpPr>
      </xdr:nvSpPr>
      <xdr:spPr bwMode="auto">
        <a:xfrm>
          <a:off x="66676" y="6518275"/>
          <a:ext cx="228600" cy="8604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ОБОЗНАЧЕНИЯ</a:t>
          </a:r>
        </a:p>
      </xdr:txBody>
    </xdr:sp>
    <xdr:clientData/>
  </xdr:twoCellAnchor>
  <xdr:twoCellAnchor>
    <xdr:from>
      <xdr:col>22</xdr:col>
      <xdr:colOff>123826</xdr:colOff>
      <xdr:row>27</xdr:row>
      <xdr:rowOff>73025</xdr:rowOff>
    </xdr:from>
    <xdr:to>
      <xdr:col>28</xdr:col>
      <xdr:colOff>9526</xdr:colOff>
      <xdr:row>29</xdr:row>
      <xdr:rowOff>54065</xdr:rowOff>
    </xdr:to>
    <xdr:sp macro="" textlink="">
      <xdr:nvSpPr>
        <xdr:cNvPr id="23" name="Текст 14">
          <a:extLst>
            <a:ext uri="{FF2B5EF4-FFF2-40B4-BE49-F238E27FC236}">
              <a16:creationId xmlns:a16="http://schemas.microsoft.com/office/drawing/2014/main" id="{1F1379AF-E52A-27B1-E00C-EA107753E510}"/>
            </a:ext>
          </a:extLst>
        </xdr:cNvPr>
        <xdr:cNvSpPr txBox="1">
          <a:spLocks noChangeArrowheads="1"/>
        </xdr:cNvSpPr>
      </xdr:nvSpPr>
      <xdr:spPr bwMode="auto">
        <a:xfrm>
          <a:off x="4105276" y="6835775"/>
          <a:ext cx="971550" cy="30489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1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промежуточная</a:t>
          </a: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 </a:t>
          </a:r>
        </a:p>
        <a:p>
          <a:pPr algn="l" rtl="1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аттестация</a:t>
          </a:r>
        </a:p>
      </xdr:txBody>
    </xdr:sp>
    <xdr:clientData/>
  </xdr:twoCellAnchor>
  <xdr:twoCellAnchor>
    <xdr:from>
      <xdr:col>43</xdr:col>
      <xdr:colOff>95247</xdr:colOff>
      <xdr:row>26</xdr:row>
      <xdr:rowOff>92076</xdr:rowOff>
    </xdr:from>
    <xdr:to>
      <xdr:col>48</xdr:col>
      <xdr:colOff>152399</xdr:colOff>
      <xdr:row>29</xdr:row>
      <xdr:rowOff>133350</xdr:rowOff>
    </xdr:to>
    <xdr:sp macro="" textlink="">
      <xdr:nvSpPr>
        <xdr:cNvPr id="24" name="Текст 11">
          <a:extLst>
            <a:ext uri="{FF2B5EF4-FFF2-40B4-BE49-F238E27FC236}">
              <a16:creationId xmlns:a16="http://schemas.microsoft.com/office/drawing/2014/main" id="{6696AC45-578F-3810-0723-9CFC719A30FF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77172" y="6692901"/>
          <a:ext cx="962027" cy="52704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Подготовка к </a:t>
          </a: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Государственной</a:t>
          </a: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 (итоговой) аттестации</a:t>
          </a:r>
          <a:endParaRPr lang="ru-RU" sz="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136526</xdr:colOff>
      <xdr:row>21</xdr:row>
      <xdr:rowOff>123826</xdr:rowOff>
    </xdr:from>
    <xdr:to>
      <xdr:col>1</xdr:col>
      <xdr:colOff>3013076</xdr:colOff>
      <xdr:row>31</xdr:row>
      <xdr:rowOff>180976</xdr:rowOff>
    </xdr:to>
    <xdr:sp macro="" textlink="">
      <xdr:nvSpPr>
        <xdr:cNvPr id="2" name="Текст 1">
          <a:extLst>
            <a:ext uri="{FF2B5EF4-FFF2-40B4-BE49-F238E27FC236}">
              <a16:creationId xmlns:a16="http://schemas.microsoft.com/office/drawing/2014/main" id="{9113E2DE-059C-FFF9-3501-F424C2A03926}"/>
            </a:ext>
          </a:extLst>
        </xdr:cNvPr>
        <xdr:cNvSpPr txBox="1">
          <a:spLocks noChangeArrowheads="1"/>
        </xdr:cNvSpPr>
      </xdr:nvSpPr>
      <xdr:spPr bwMode="auto">
        <a:xfrm>
          <a:off x="403226" y="5216526"/>
          <a:ext cx="2876550" cy="2076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6.  Государственная итоговая аттестация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6.1 </a:t>
          </a:r>
          <a:r>
            <a:rPr lang="ru-RU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Программа базовой  подготовки </a:t>
          </a: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6.1. 1Дипломный проект (работа)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Выполнение дипломного проекта (работы) с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18 мая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по _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14 июня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(всего 4 нед.)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Защита дипломного проекта (работы) с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 15 июня 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по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 июня 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(всего 2  нед.)</a:t>
          </a:r>
        </a:p>
        <a:p>
          <a:pPr algn="l" rtl="1">
            <a:lnSpc>
              <a:spcPts val="15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-       </a:t>
          </a:r>
          <a:r>
            <a:rPr lang="ru-RU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workbookViewId="0">
      <selection sqref="A1:IV65536"/>
    </sheetView>
  </sheetViews>
  <sheetFormatPr defaultRowHeight="10.5" x14ac:dyDescent="0.2"/>
  <cols>
    <col min="1" max="1" width="2.28515625" style="3" customWidth="1"/>
    <col min="2" max="2" width="6.28515625" style="3" customWidth="1"/>
    <col min="3" max="3" width="8.85546875" style="3" customWidth="1"/>
    <col min="4" max="56" width="2.28515625" style="3" customWidth="1"/>
    <col min="57" max="57" width="6.5703125" style="3" customWidth="1"/>
    <col min="58" max="16384" width="9.140625" style="3"/>
  </cols>
  <sheetData>
    <row r="1" spans="1:57" ht="12.75" x14ac:dyDescent="0.2">
      <c r="B1" s="7" t="s">
        <v>130</v>
      </c>
    </row>
    <row r="2" spans="1:57" ht="45.75" customHeight="1" x14ac:dyDescent="0.2">
      <c r="A2" s="359" t="s">
        <v>129</v>
      </c>
      <c r="B2" s="370" t="s">
        <v>2</v>
      </c>
      <c r="C2" s="370" t="s">
        <v>3</v>
      </c>
      <c r="D2" s="1" t="s">
        <v>5</v>
      </c>
      <c r="E2" s="354" t="s">
        <v>6</v>
      </c>
      <c r="F2" s="355"/>
      <c r="G2" s="356"/>
      <c r="H2" s="1" t="s">
        <v>18</v>
      </c>
      <c r="I2" s="354" t="s">
        <v>7</v>
      </c>
      <c r="J2" s="355"/>
      <c r="K2" s="355"/>
      <c r="L2" s="356"/>
      <c r="M2" s="354" t="s">
        <v>8</v>
      </c>
      <c r="N2" s="355"/>
      <c r="O2" s="355"/>
      <c r="P2" s="356"/>
      <c r="Q2" s="1" t="s">
        <v>19</v>
      </c>
      <c r="R2" s="354" t="s">
        <v>9</v>
      </c>
      <c r="S2" s="355"/>
      <c r="T2" s="356"/>
      <c r="U2" s="1" t="s">
        <v>20</v>
      </c>
      <c r="V2" s="354" t="s">
        <v>10</v>
      </c>
      <c r="W2" s="355"/>
      <c r="X2" s="355"/>
      <c r="Y2" s="356"/>
      <c r="Z2" s="1" t="s">
        <v>21</v>
      </c>
      <c r="AA2" s="354" t="s">
        <v>11</v>
      </c>
      <c r="AB2" s="355"/>
      <c r="AC2" s="356"/>
      <c r="AD2" s="1" t="s">
        <v>22</v>
      </c>
      <c r="AE2" s="354" t="s">
        <v>12</v>
      </c>
      <c r="AF2" s="355"/>
      <c r="AG2" s="356"/>
      <c r="AH2" s="1" t="s">
        <v>23</v>
      </c>
      <c r="AI2" s="354" t="s">
        <v>13</v>
      </c>
      <c r="AJ2" s="355"/>
      <c r="AK2" s="356"/>
      <c r="AL2" s="1" t="s">
        <v>24</v>
      </c>
      <c r="AM2" s="354" t="s">
        <v>14</v>
      </c>
      <c r="AN2" s="355"/>
      <c r="AO2" s="355"/>
      <c r="AP2" s="356"/>
      <c r="AQ2" s="1" t="s">
        <v>25</v>
      </c>
      <c r="AR2" s="354" t="s">
        <v>15</v>
      </c>
      <c r="AS2" s="355"/>
      <c r="AT2" s="356"/>
      <c r="AU2" s="1" t="s">
        <v>26</v>
      </c>
      <c r="AV2" s="354" t="s">
        <v>16</v>
      </c>
      <c r="AW2" s="355"/>
      <c r="AX2" s="355"/>
      <c r="AY2" s="356"/>
      <c r="AZ2" s="354" t="s">
        <v>17</v>
      </c>
      <c r="BA2" s="355"/>
      <c r="BB2" s="355"/>
      <c r="BC2" s="356"/>
      <c r="BD2" s="1" t="s">
        <v>27</v>
      </c>
      <c r="BE2" s="359" t="s">
        <v>38</v>
      </c>
    </row>
    <row r="3" spans="1:57" x14ac:dyDescent="0.2">
      <c r="A3" s="360"/>
      <c r="B3" s="371"/>
      <c r="C3" s="371"/>
      <c r="D3" s="362" t="s">
        <v>0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4"/>
      <c r="BE3" s="360"/>
    </row>
    <row r="4" spans="1:57" ht="12.75" x14ac:dyDescent="0.2">
      <c r="A4" s="360"/>
      <c r="B4" s="371"/>
      <c r="C4" s="371"/>
      <c r="D4" s="1">
        <v>35</v>
      </c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1">
        <v>43</v>
      </c>
      <c r="M4" s="1">
        <v>44</v>
      </c>
      <c r="N4" s="1">
        <v>45</v>
      </c>
      <c r="O4" s="1">
        <v>46</v>
      </c>
      <c r="P4" s="1">
        <v>47</v>
      </c>
      <c r="Q4" s="1">
        <v>48</v>
      </c>
      <c r="R4" s="1">
        <v>49</v>
      </c>
      <c r="S4" s="1">
        <v>50</v>
      </c>
      <c r="T4" s="1">
        <v>51</v>
      </c>
      <c r="U4" s="1">
        <v>52</v>
      </c>
      <c r="V4" s="1">
        <v>1</v>
      </c>
      <c r="W4" s="1">
        <v>2</v>
      </c>
      <c r="X4" s="1">
        <v>3</v>
      </c>
      <c r="Y4" s="1">
        <v>4</v>
      </c>
      <c r="Z4" s="1">
        <v>5</v>
      </c>
      <c r="AA4" s="1">
        <v>6</v>
      </c>
      <c r="AB4" s="1">
        <v>7</v>
      </c>
      <c r="AC4" s="1">
        <v>8</v>
      </c>
      <c r="AD4" s="1">
        <v>9</v>
      </c>
      <c r="AE4" s="1">
        <v>10</v>
      </c>
      <c r="AF4" s="1">
        <v>11</v>
      </c>
      <c r="AG4" s="1">
        <v>12</v>
      </c>
      <c r="AH4" s="1">
        <v>13</v>
      </c>
      <c r="AI4" s="1">
        <v>14</v>
      </c>
      <c r="AJ4" s="1">
        <v>15</v>
      </c>
      <c r="AK4" s="1">
        <v>16</v>
      </c>
      <c r="AL4" s="1">
        <v>17</v>
      </c>
      <c r="AM4" s="1">
        <v>18</v>
      </c>
      <c r="AN4" s="1">
        <v>19</v>
      </c>
      <c r="AO4" s="1">
        <v>20</v>
      </c>
      <c r="AP4" s="1">
        <v>21</v>
      </c>
      <c r="AQ4" s="1">
        <v>22</v>
      </c>
      <c r="AR4" s="1">
        <v>23</v>
      </c>
      <c r="AS4" s="1">
        <v>24</v>
      </c>
      <c r="AT4" s="1">
        <v>25</v>
      </c>
      <c r="AU4" s="1">
        <v>26</v>
      </c>
      <c r="AV4" s="1">
        <v>27</v>
      </c>
      <c r="AW4" s="1">
        <v>28</v>
      </c>
      <c r="AX4" s="1">
        <v>29</v>
      </c>
      <c r="AY4" s="1">
        <v>30</v>
      </c>
      <c r="AZ4" s="1">
        <v>31</v>
      </c>
      <c r="BA4" s="1">
        <v>32</v>
      </c>
      <c r="BB4" s="1">
        <v>33</v>
      </c>
      <c r="BC4" s="1">
        <v>34</v>
      </c>
      <c r="BD4" s="1">
        <v>35</v>
      </c>
      <c r="BE4" s="360"/>
    </row>
    <row r="5" spans="1:57" x14ac:dyDescent="0.2">
      <c r="A5" s="360"/>
      <c r="B5" s="371"/>
      <c r="C5" s="371"/>
      <c r="D5" s="362" t="s">
        <v>1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4"/>
      <c r="BE5" s="360"/>
    </row>
    <row r="6" spans="1:57" ht="12.75" x14ac:dyDescent="0.2">
      <c r="A6" s="361"/>
      <c r="B6" s="372"/>
      <c r="C6" s="372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B6" s="1">
        <v>25</v>
      </c>
      <c r="AC6" s="1">
        <v>26</v>
      </c>
      <c r="AD6" s="1">
        <v>27</v>
      </c>
      <c r="AE6" s="1">
        <v>28</v>
      </c>
      <c r="AF6" s="1">
        <v>29</v>
      </c>
      <c r="AG6" s="1">
        <v>30</v>
      </c>
      <c r="AH6" s="1">
        <v>31</v>
      </c>
      <c r="AI6" s="1">
        <v>32</v>
      </c>
      <c r="AJ6" s="1">
        <v>33</v>
      </c>
      <c r="AK6" s="1">
        <v>34</v>
      </c>
      <c r="AL6" s="1">
        <v>35</v>
      </c>
      <c r="AM6" s="1">
        <v>36</v>
      </c>
      <c r="AN6" s="1">
        <v>37</v>
      </c>
      <c r="AO6" s="1">
        <v>38</v>
      </c>
      <c r="AP6" s="1">
        <v>39</v>
      </c>
      <c r="AQ6" s="1">
        <v>40</v>
      </c>
      <c r="AR6" s="1">
        <v>41</v>
      </c>
      <c r="AS6" s="1">
        <v>42</v>
      </c>
      <c r="AT6" s="1">
        <v>43</v>
      </c>
      <c r="AU6" s="1">
        <v>44</v>
      </c>
      <c r="AV6" s="1">
        <v>45</v>
      </c>
      <c r="AW6" s="1">
        <v>46</v>
      </c>
      <c r="AX6" s="1">
        <v>47</v>
      </c>
      <c r="AY6" s="1">
        <v>48</v>
      </c>
      <c r="AZ6" s="1">
        <v>49</v>
      </c>
      <c r="BA6" s="1">
        <v>50</v>
      </c>
      <c r="BB6" s="1">
        <v>51</v>
      </c>
      <c r="BC6" s="1">
        <v>52</v>
      </c>
      <c r="BD6" s="1">
        <v>53</v>
      </c>
      <c r="BE6" s="361"/>
    </row>
    <row r="7" spans="1:57" x14ac:dyDescent="0.2">
      <c r="A7" s="367"/>
      <c r="B7" s="365"/>
      <c r="C7" s="365" t="s">
        <v>34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8.75" customHeight="1" x14ac:dyDescent="0.2">
      <c r="A8" s="368"/>
      <c r="B8" s="366"/>
      <c r="C8" s="36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x14ac:dyDescent="0.2">
      <c r="A9" s="368"/>
      <c r="B9" s="357"/>
      <c r="C9" s="35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">
      <c r="A10" s="368"/>
      <c r="B10" s="358"/>
      <c r="C10" s="35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">
      <c r="A11" s="368"/>
      <c r="B11" s="357"/>
      <c r="C11" s="35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">
      <c r="A12" s="368"/>
      <c r="B12" s="358"/>
      <c r="C12" s="35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">
      <c r="A13" s="368"/>
      <c r="B13" s="365"/>
      <c r="C13" s="365" t="s">
        <v>33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37.5" customHeight="1" x14ac:dyDescent="0.2">
      <c r="A14" s="368"/>
      <c r="B14" s="366"/>
      <c r="C14" s="36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2">
      <c r="A15" s="368"/>
      <c r="B15" s="357"/>
      <c r="C15" s="35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">
      <c r="A16" s="368"/>
      <c r="B16" s="358"/>
      <c r="C16" s="35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">
      <c r="A17" s="368"/>
      <c r="B17" s="365"/>
      <c r="C17" s="365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30" customHeight="1" x14ac:dyDescent="0.2">
      <c r="A18" s="368"/>
      <c r="B18" s="366"/>
      <c r="C18" s="36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2">
      <c r="A19" s="368"/>
      <c r="B19" s="357"/>
      <c r="C19" s="35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">
      <c r="A20" s="368"/>
      <c r="B20" s="358"/>
      <c r="C20" s="35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">
      <c r="A21" s="368"/>
      <c r="B21" s="365"/>
      <c r="C21" s="365" t="s">
        <v>31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6.5" customHeight="1" x14ac:dyDescent="0.2">
      <c r="A22" s="368"/>
      <c r="B22" s="366"/>
      <c r="C22" s="36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2">
      <c r="A23" s="368"/>
      <c r="B23" s="357"/>
      <c r="C23" s="35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">
      <c r="A24" s="368"/>
      <c r="B24" s="358"/>
      <c r="C24" s="35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">
      <c r="A25" s="368"/>
      <c r="B25" s="357"/>
      <c r="C25" s="35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">
      <c r="A26" s="368"/>
      <c r="B26" s="358"/>
      <c r="C26" s="35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">
      <c r="A27" s="368"/>
      <c r="B27" s="365"/>
      <c r="C27" s="365" t="s">
        <v>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7.5" customHeight="1" x14ac:dyDescent="0.2">
      <c r="A28" s="368"/>
      <c r="B28" s="366"/>
      <c r="C28" s="36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2">
      <c r="A29" s="368"/>
      <c r="B29" s="365"/>
      <c r="C29" s="365" t="s">
        <v>29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6.75" customHeight="1" x14ac:dyDescent="0.2">
      <c r="A30" s="368"/>
      <c r="B30" s="366"/>
      <c r="C30" s="36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2">
      <c r="A31" s="368"/>
      <c r="B31" s="357"/>
      <c r="C31" s="35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">
      <c r="A32" s="368"/>
      <c r="B32" s="358"/>
      <c r="C32" s="35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">
      <c r="A33" s="368"/>
      <c r="B33" s="357"/>
      <c r="C33" s="35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">
      <c r="A34" s="368"/>
      <c r="B34" s="358"/>
      <c r="C34" s="35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">
      <c r="A35" s="368"/>
      <c r="B35" s="357"/>
      <c r="C35" s="35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">
      <c r="A36" s="368"/>
      <c r="B36" s="358"/>
      <c r="C36" s="35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">
      <c r="A37" s="368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">
      <c r="A38" s="368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">
      <c r="A39" s="368"/>
      <c r="B39" s="365"/>
      <c r="C39" s="365" t="s">
        <v>28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2">
      <c r="A40" s="368"/>
      <c r="B40" s="366"/>
      <c r="C40" s="36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21" x14ac:dyDescent="0.2">
      <c r="A41" s="368"/>
      <c r="B41" s="59"/>
      <c r="C41" s="59" t="s">
        <v>50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30" customHeight="1" x14ac:dyDescent="0.2">
      <c r="A42" s="368"/>
      <c r="B42" s="59"/>
      <c r="C42" s="59" t="s">
        <v>127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36.75" customHeight="1" x14ac:dyDescent="0.2">
      <c r="A43" s="369"/>
      <c r="B43" s="60" t="s">
        <v>128</v>
      </c>
      <c r="C43" s="5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</sheetData>
  <mergeCells count="51">
    <mergeCell ref="B31:B32"/>
    <mergeCell ref="B29:B30"/>
    <mergeCell ref="C31:C32"/>
    <mergeCell ref="B23:B24"/>
    <mergeCell ref="B21:B22"/>
    <mergeCell ref="C23:C24"/>
    <mergeCell ref="C27:C28"/>
    <mergeCell ref="C15:C16"/>
    <mergeCell ref="C17:C18"/>
    <mergeCell ref="C9:C10"/>
    <mergeCell ref="C11:C12"/>
    <mergeCell ref="C19:C20"/>
    <mergeCell ref="C29:C30"/>
    <mergeCell ref="A2:A6"/>
    <mergeCell ref="B2:B6"/>
    <mergeCell ref="AM2:AP2"/>
    <mergeCell ref="AA2:AC2"/>
    <mergeCell ref="C2:C6"/>
    <mergeCell ref="E2:G2"/>
    <mergeCell ref="D3:BD3"/>
    <mergeCell ref="AZ2:BC2"/>
    <mergeCell ref="B17:B18"/>
    <mergeCell ref="B35:B36"/>
    <mergeCell ref="B25:B26"/>
    <mergeCell ref="B13:B14"/>
    <mergeCell ref="B19:B20"/>
    <mergeCell ref="C7:C8"/>
    <mergeCell ref="B27:B28"/>
    <mergeCell ref="B11:B12"/>
    <mergeCell ref="B7:B8"/>
    <mergeCell ref="B9:B10"/>
    <mergeCell ref="I2:L2"/>
    <mergeCell ref="C13:C14"/>
    <mergeCell ref="AR2:AT2"/>
    <mergeCell ref="A7:A43"/>
    <mergeCell ref="B15:B16"/>
    <mergeCell ref="C39:C40"/>
    <mergeCell ref="C25:C26"/>
    <mergeCell ref="C35:C36"/>
    <mergeCell ref="C21:C22"/>
    <mergeCell ref="B39:B40"/>
    <mergeCell ref="AE2:AG2"/>
    <mergeCell ref="C33:C34"/>
    <mergeCell ref="AV2:AY2"/>
    <mergeCell ref="B33:B34"/>
    <mergeCell ref="BE2:BE6"/>
    <mergeCell ref="M2:P2"/>
    <mergeCell ref="V2:Y2"/>
    <mergeCell ref="R2:T2"/>
    <mergeCell ref="D5:BD5"/>
    <mergeCell ref="AI2:AK2"/>
  </mergeCells>
  <phoneticPr fontId="2" type="noConversion"/>
  <pageMargins left="0.25" right="0.26" top="0.31" bottom="0.27" header="0.18" footer="0.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opLeftCell="A10" workbookViewId="0">
      <selection activeCell="D41" sqref="D41"/>
    </sheetView>
  </sheetViews>
  <sheetFormatPr defaultRowHeight="10.5" x14ac:dyDescent="0.2"/>
  <cols>
    <col min="1" max="1" width="7.28515625" style="3" customWidth="1"/>
    <col min="2" max="2" width="9.140625" style="3"/>
    <col min="3" max="3" width="7.85546875" style="3" customWidth="1"/>
    <col min="4" max="56" width="2.28515625" style="3" customWidth="1"/>
    <col min="57" max="16384" width="9.140625" style="3"/>
  </cols>
  <sheetData>
    <row r="1" spans="1:56" ht="39.75" customHeight="1" x14ac:dyDescent="0.2">
      <c r="A1" s="370" t="s">
        <v>2</v>
      </c>
      <c r="B1" s="370" t="s">
        <v>3</v>
      </c>
      <c r="C1" s="370" t="s">
        <v>4</v>
      </c>
      <c r="D1" s="1" t="s">
        <v>5</v>
      </c>
      <c r="E1" s="354" t="s">
        <v>6</v>
      </c>
      <c r="F1" s="355"/>
      <c r="G1" s="356"/>
      <c r="H1" s="1" t="s">
        <v>18</v>
      </c>
      <c r="I1" s="354" t="s">
        <v>7</v>
      </c>
      <c r="J1" s="355"/>
      <c r="K1" s="355"/>
      <c r="L1" s="356"/>
      <c r="M1" s="354" t="s">
        <v>8</v>
      </c>
      <c r="N1" s="355"/>
      <c r="O1" s="355"/>
      <c r="P1" s="356"/>
      <c r="Q1" s="1" t="s">
        <v>19</v>
      </c>
      <c r="R1" s="354" t="s">
        <v>9</v>
      </c>
      <c r="S1" s="355"/>
      <c r="T1" s="356"/>
      <c r="U1" s="1" t="s">
        <v>20</v>
      </c>
      <c r="V1" s="354" t="s">
        <v>10</v>
      </c>
      <c r="W1" s="355"/>
      <c r="X1" s="355"/>
      <c r="Y1" s="356"/>
      <c r="Z1" s="1" t="s">
        <v>21</v>
      </c>
      <c r="AA1" s="354" t="s">
        <v>11</v>
      </c>
      <c r="AB1" s="355"/>
      <c r="AC1" s="356"/>
      <c r="AD1" s="1" t="s">
        <v>22</v>
      </c>
      <c r="AE1" s="354" t="s">
        <v>12</v>
      </c>
      <c r="AF1" s="355"/>
      <c r="AG1" s="356"/>
      <c r="AH1" s="1" t="s">
        <v>23</v>
      </c>
      <c r="AI1" s="354" t="s">
        <v>13</v>
      </c>
      <c r="AJ1" s="355"/>
      <c r="AK1" s="356"/>
      <c r="AL1" s="1" t="s">
        <v>24</v>
      </c>
      <c r="AM1" s="354" t="s">
        <v>14</v>
      </c>
      <c r="AN1" s="355"/>
      <c r="AO1" s="355"/>
      <c r="AP1" s="356"/>
      <c r="AQ1" s="1" t="s">
        <v>25</v>
      </c>
      <c r="AR1" s="354" t="s">
        <v>15</v>
      </c>
      <c r="AS1" s="355"/>
      <c r="AT1" s="356"/>
      <c r="AU1" s="1" t="s">
        <v>26</v>
      </c>
      <c r="AV1" s="354" t="s">
        <v>16</v>
      </c>
      <c r="AW1" s="355"/>
      <c r="AX1" s="355"/>
      <c r="AY1" s="356"/>
      <c r="AZ1" s="354" t="s">
        <v>17</v>
      </c>
      <c r="BA1" s="355"/>
      <c r="BB1" s="355"/>
      <c r="BC1" s="356"/>
      <c r="BD1" s="1" t="s">
        <v>27</v>
      </c>
    </row>
    <row r="2" spans="1:56" x14ac:dyDescent="0.2">
      <c r="A2" s="371"/>
      <c r="B2" s="371"/>
      <c r="C2" s="371"/>
      <c r="D2" s="362" t="s">
        <v>0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4"/>
    </row>
    <row r="3" spans="1:56" ht="12.75" x14ac:dyDescent="0.2">
      <c r="A3" s="371"/>
      <c r="B3" s="371"/>
      <c r="C3" s="371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s="1">
        <v>13</v>
      </c>
      <c r="AI3" s="1">
        <v>14</v>
      </c>
      <c r="AJ3" s="1">
        <v>15</v>
      </c>
      <c r="AK3" s="1">
        <v>16</v>
      </c>
      <c r="AL3" s="1">
        <v>17</v>
      </c>
      <c r="AM3" s="1">
        <v>18</v>
      </c>
      <c r="AN3" s="1">
        <v>19</v>
      </c>
      <c r="AO3" s="1">
        <v>20</v>
      </c>
      <c r="AP3" s="1">
        <v>21</v>
      </c>
      <c r="AQ3" s="1">
        <v>22</v>
      </c>
      <c r="AR3" s="1">
        <v>23</v>
      </c>
      <c r="AS3" s="1">
        <v>24</v>
      </c>
      <c r="AT3" s="1">
        <v>25</v>
      </c>
      <c r="AU3" s="1">
        <v>26</v>
      </c>
      <c r="AV3" s="1">
        <v>27</v>
      </c>
      <c r="AW3" s="1">
        <v>28</v>
      </c>
      <c r="AX3" s="1">
        <v>29</v>
      </c>
      <c r="AY3" s="1">
        <v>30</v>
      </c>
      <c r="AZ3" s="1">
        <v>31</v>
      </c>
      <c r="BA3" s="1">
        <v>32</v>
      </c>
      <c r="BB3" s="1">
        <v>33</v>
      </c>
      <c r="BC3" s="1">
        <v>34</v>
      </c>
      <c r="BD3" s="1">
        <v>35</v>
      </c>
    </row>
    <row r="4" spans="1:56" x14ac:dyDescent="0.2">
      <c r="A4" s="371"/>
      <c r="B4" s="371"/>
      <c r="C4" s="371"/>
      <c r="D4" s="362" t="s">
        <v>1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4"/>
    </row>
    <row r="5" spans="1:56" ht="12.75" x14ac:dyDescent="0.2">
      <c r="A5" s="372"/>
      <c r="B5" s="372"/>
      <c r="C5" s="372"/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">
        <v>20</v>
      </c>
      <c r="X5" s="1">
        <v>21</v>
      </c>
      <c r="Y5" s="1">
        <v>22</v>
      </c>
      <c r="Z5" s="1">
        <v>23</v>
      </c>
      <c r="AA5" s="1">
        <v>24</v>
      </c>
      <c r="AB5" s="1">
        <v>25</v>
      </c>
      <c r="AC5" s="1">
        <v>26</v>
      </c>
      <c r="AD5" s="1">
        <v>27</v>
      </c>
      <c r="AE5" s="1">
        <v>28</v>
      </c>
      <c r="AF5" s="1">
        <v>29</v>
      </c>
      <c r="AG5" s="1">
        <v>30</v>
      </c>
      <c r="AH5" s="1">
        <v>31</v>
      </c>
      <c r="AI5" s="1">
        <v>32</v>
      </c>
      <c r="AJ5" s="1">
        <v>33</v>
      </c>
      <c r="AK5" s="1">
        <v>34</v>
      </c>
      <c r="AL5" s="1">
        <v>35</v>
      </c>
      <c r="AM5" s="1">
        <v>36</v>
      </c>
      <c r="AN5" s="1">
        <v>37</v>
      </c>
      <c r="AO5" s="1">
        <v>38</v>
      </c>
      <c r="AP5" s="1">
        <v>39</v>
      </c>
      <c r="AQ5" s="1">
        <v>40</v>
      </c>
      <c r="AR5" s="1">
        <v>41</v>
      </c>
      <c r="AS5" s="1">
        <v>42</v>
      </c>
      <c r="AT5" s="1">
        <v>43</v>
      </c>
      <c r="AU5" s="1">
        <v>44</v>
      </c>
      <c r="AV5" s="1">
        <v>45</v>
      </c>
      <c r="AW5" s="1">
        <v>46</v>
      </c>
      <c r="AX5" s="1">
        <v>47</v>
      </c>
      <c r="AY5" s="1">
        <v>48</v>
      </c>
      <c r="AZ5" s="1">
        <v>49</v>
      </c>
      <c r="BA5" s="1">
        <v>50</v>
      </c>
      <c r="BB5" s="1">
        <v>51</v>
      </c>
      <c r="BC5" s="1">
        <v>52</v>
      </c>
      <c r="BD5" s="1">
        <v>53</v>
      </c>
    </row>
    <row r="6" spans="1:56" x14ac:dyDescent="0.2">
      <c r="A6" s="365"/>
      <c r="B6" s="365" t="s">
        <v>34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x14ac:dyDescent="0.2">
      <c r="A7" s="366"/>
      <c r="B7" s="366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8.25" customHeight="1" x14ac:dyDescent="0.2">
      <c r="A8" s="357"/>
      <c r="B8" s="35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8.25" customHeight="1" x14ac:dyDescent="0.2">
      <c r="A9" s="358"/>
      <c r="B9" s="358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9" customHeight="1" x14ac:dyDescent="0.2">
      <c r="A10" s="357"/>
      <c r="B10" s="357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9" customHeight="1" x14ac:dyDescent="0.2">
      <c r="A11" s="358"/>
      <c r="B11" s="358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">
      <c r="A12" s="365"/>
      <c r="B12" s="365" t="s">
        <v>33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38.25" customHeight="1" x14ac:dyDescent="0.2">
      <c r="A13" s="366"/>
      <c r="B13" s="366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x14ac:dyDescent="0.2">
      <c r="A14" s="357"/>
      <c r="B14" s="357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">
      <c r="A15" s="358"/>
      <c r="B15" s="358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">
      <c r="A16" s="365"/>
      <c r="B16" s="365" t="s">
        <v>32</v>
      </c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28.5" customHeight="1" x14ac:dyDescent="0.2">
      <c r="A17" s="366"/>
      <c r="B17" s="366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x14ac:dyDescent="0.2">
      <c r="A18" s="357"/>
      <c r="B18" s="357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">
      <c r="A19" s="358"/>
      <c r="B19" s="358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">
      <c r="A20" s="365"/>
      <c r="B20" s="365" t="s">
        <v>31</v>
      </c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8.75" customHeight="1" x14ac:dyDescent="0.2">
      <c r="A21" s="366"/>
      <c r="B21" s="366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x14ac:dyDescent="0.2">
      <c r="A22" s="357"/>
      <c r="B22" s="357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">
      <c r="A23" s="358"/>
      <c r="B23" s="358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">
      <c r="A24" s="357"/>
      <c r="B24" s="357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">
      <c r="A25" s="358"/>
      <c r="B25" s="358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">
      <c r="A26" s="365"/>
      <c r="B26" s="365" t="s">
        <v>30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x14ac:dyDescent="0.2">
      <c r="A27" s="366"/>
      <c r="B27" s="366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x14ac:dyDescent="0.2">
      <c r="A28" s="365"/>
      <c r="B28" s="365" t="s">
        <v>29</v>
      </c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x14ac:dyDescent="0.2">
      <c r="A29" s="366"/>
      <c r="B29" s="366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8.25" customHeight="1" x14ac:dyDescent="0.2">
      <c r="A30" s="357"/>
      <c r="B30" s="357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8.25" customHeight="1" x14ac:dyDescent="0.2">
      <c r="A31" s="358"/>
      <c r="B31" s="358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8.25" customHeight="1" x14ac:dyDescent="0.2">
      <c r="A32" s="357"/>
      <c r="B32" s="357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8.25" customHeight="1" x14ac:dyDescent="0.2">
      <c r="A33" s="358"/>
      <c r="B33" s="358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8.25" customHeight="1" x14ac:dyDescent="0.2">
      <c r="A34" s="357"/>
      <c r="B34" s="357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8.25" customHeight="1" x14ac:dyDescent="0.2">
      <c r="A35" s="358"/>
      <c r="B35" s="358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8.25" customHeight="1" x14ac:dyDescent="0.2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8.25" customHeight="1" x14ac:dyDescent="0.2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">
      <c r="A38" s="357"/>
      <c r="B38" s="357" t="s">
        <v>28</v>
      </c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">
      <c r="A39" s="358"/>
      <c r="B39" s="358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20.25" customHeight="1" x14ac:dyDescent="0.2">
      <c r="A40" s="373" t="s">
        <v>35</v>
      </c>
      <c r="B40" s="374"/>
      <c r="C40" s="37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 x14ac:dyDescent="0.2">
      <c r="A41" s="373" t="s">
        <v>36</v>
      </c>
      <c r="B41" s="374"/>
      <c r="C41" s="37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x14ac:dyDescent="0.2">
      <c r="A42" s="373" t="s">
        <v>37</v>
      </c>
      <c r="B42" s="374"/>
      <c r="C42" s="37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</sheetData>
  <mergeCells count="52">
    <mergeCell ref="A6:A7"/>
    <mergeCell ref="B6:B7"/>
    <mergeCell ref="AR1:AT1"/>
    <mergeCell ref="AV1:AY1"/>
    <mergeCell ref="AA1:AC1"/>
    <mergeCell ref="E1:G1"/>
    <mergeCell ref="C1:C5"/>
    <mergeCell ref="A1:A5"/>
    <mergeCell ref="B1:B5"/>
    <mergeCell ref="AE1:AG1"/>
    <mergeCell ref="V1:Y1"/>
    <mergeCell ref="I1:L1"/>
    <mergeCell ref="M1:P1"/>
    <mergeCell ref="D4:BD4"/>
    <mergeCell ref="AI1:AK1"/>
    <mergeCell ref="D2:BD2"/>
    <mergeCell ref="AZ1:BC1"/>
    <mergeCell ref="AM1:AP1"/>
    <mergeCell ref="R1:T1"/>
    <mergeCell ref="A14:A15"/>
    <mergeCell ref="B14:B15"/>
    <mergeCell ref="A8:A9"/>
    <mergeCell ref="B8:B9"/>
    <mergeCell ref="A10:A11"/>
    <mergeCell ref="A12:A13"/>
    <mergeCell ref="B12:B13"/>
    <mergeCell ref="B10:B11"/>
    <mergeCell ref="A16:A17"/>
    <mergeCell ref="B16:B17"/>
    <mergeCell ref="A18:A19"/>
    <mergeCell ref="B18:B19"/>
    <mergeCell ref="A22:A23"/>
    <mergeCell ref="B22:B23"/>
    <mergeCell ref="A20:A21"/>
    <mergeCell ref="B20:B21"/>
    <mergeCell ref="A32:A33"/>
    <mergeCell ref="B32:B33"/>
    <mergeCell ref="A42:C42"/>
    <mergeCell ref="A41:C41"/>
    <mergeCell ref="A40:C40"/>
    <mergeCell ref="A38:A39"/>
    <mergeCell ref="B38:B39"/>
    <mergeCell ref="A34:A35"/>
    <mergeCell ref="B34:B35"/>
    <mergeCell ref="A30:A31"/>
    <mergeCell ref="B30:B31"/>
    <mergeCell ref="A24:A25"/>
    <mergeCell ref="B24:B25"/>
    <mergeCell ref="A26:A27"/>
    <mergeCell ref="B26:B27"/>
    <mergeCell ref="A28:A29"/>
    <mergeCell ref="B28:B29"/>
  </mergeCells>
  <phoneticPr fontId="2" type="noConversion"/>
  <pageMargins left="0.11811023622047245" right="0.11811023622047245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zoomScaleNormal="100" workbookViewId="0">
      <selection activeCell="S2" sqref="S2"/>
    </sheetView>
  </sheetViews>
  <sheetFormatPr defaultColWidth="9.7109375" defaultRowHeight="12.75" x14ac:dyDescent="0.2"/>
  <cols>
    <col min="1" max="1" width="9.7109375" style="10"/>
    <col min="2" max="2" width="56.28515625" style="7" customWidth="1"/>
    <col min="3" max="3" width="12.28515625" style="7" customWidth="1"/>
    <col min="4" max="4" width="6.5703125" style="7" customWidth="1"/>
    <col min="5" max="5" width="7.28515625" style="7" customWidth="1"/>
    <col min="6" max="6" width="5.42578125" style="7" customWidth="1"/>
    <col min="7" max="7" width="7.5703125" style="7" customWidth="1"/>
    <col min="8" max="8" width="5.85546875" style="7" customWidth="1"/>
    <col min="9" max="9" width="5.42578125" style="7" customWidth="1"/>
    <col min="10" max="10" width="5.140625" style="7" customWidth="1"/>
    <col min="11" max="11" width="6.28515625" style="7" customWidth="1"/>
    <col min="12" max="12" width="6.42578125" style="7" customWidth="1"/>
    <col min="13" max="13" width="5.140625" style="7" customWidth="1"/>
    <col min="14" max="14" width="6" style="7" customWidth="1"/>
    <col min="15" max="16" width="5.5703125" style="7" customWidth="1"/>
    <col min="17" max="16384" width="9.7109375" style="7"/>
  </cols>
  <sheetData>
    <row r="1" spans="1:17" x14ac:dyDescent="0.2">
      <c r="N1" s="445" t="s">
        <v>395</v>
      </c>
      <c r="O1" s="445"/>
      <c r="P1" s="445"/>
    </row>
    <row r="2" spans="1:17" ht="78" customHeight="1" x14ac:dyDescent="0.2"/>
    <row r="3" spans="1:17" x14ac:dyDescent="0.2">
      <c r="A3" s="442" t="s">
        <v>394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7" x14ac:dyDescent="0.2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</row>
    <row r="5" spans="1:17" ht="13.5" thickBot="1" x14ac:dyDescent="0.25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</row>
    <row r="6" spans="1:17" ht="20.25" customHeight="1" thickTop="1" x14ac:dyDescent="0.2">
      <c r="A6" s="383">
        <f>'план уч.проц'!T23</f>
        <v>0</v>
      </c>
      <c r="B6" s="415" t="s">
        <v>3</v>
      </c>
      <c r="C6" s="412" t="s">
        <v>38</v>
      </c>
      <c r="D6" s="399" t="s">
        <v>41</v>
      </c>
      <c r="E6" s="418"/>
      <c r="F6" s="418"/>
      <c r="G6" s="418"/>
      <c r="H6" s="419"/>
      <c r="I6" s="398" t="s">
        <v>51</v>
      </c>
      <c r="J6" s="399"/>
      <c r="K6" s="399"/>
      <c r="L6" s="399"/>
      <c r="M6" s="399"/>
      <c r="N6" s="399"/>
      <c r="O6" s="399"/>
      <c r="P6" s="400"/>
    </row>
    <row r="7" spans="1:17" ht="21.75" customHeight="1" x14ac:dyDescent="0.2">
      <c r="A7" s="384"/>
      <c r="B7" s="416"/>
      <c r="C7" s="413"/>
      <c r="D7" s="422" t="s">
        <v>39</v>
      </c>
      <c r="E7" s="420" t="s">
        <v>65</v>
      </c>
      <c r="F7" s="392" t="s">
        <v>42</v>
      </c>
      <c r="G7" s="392"/>
      <c r="H7" s="393"/>
      <c r="I7" s="421" t="s">
        <v>43</v>
      </c>
      <c r="J7" s="404"/>
      <c r="K7" s="401" t="s">
        <v>44</v>
      </c>
      <c r="L7" s="404"/>
      <c r="M7" s="401" t="s">
        <v>45</v>
      </c>
      <c r="N7" s="404"/>
      <c r="O7" s="401" t="s">
        <v>46</v>
      </c>
      <c r="P7" s="393"/>
    </row>
    <row r="8" spans="1:17" ht="12.75" customHeight="1" x14ac:dyDescent="0.2">
      <c r="A8" s="384"/>
      <c r="B8" s="416"/>
      <c r="C8" s="413"/>
      <c r="D8" s="422"/>
      <c r="E8" s="420"/>
      <c r="F8" s="394" t="s">
        <v>40</v>
      </c>
      <c r="G8" s="390"/>
      <c r="H8" s="391"/>
      <c r="I8" s="408" t="s">
        <v>327</v>
      </c>
      <c r="J8" s="410" t="s">
        <v>328</v>
      </c>
      <c r="K8" s="405" t="s">
        <v>221</v>
      </c>
      <c r="L8" s="410" t="s">
        <v>329</v>
      </c>
      <c r="M8" s="405" t="s">
        <v>330</v>
      </c>
      <c r="N8" s="410" t="s">
        <v>352</v>
      </c>
      <c r="O8" s="405" t="s">
        <v>351</v>
      </c>
      <c r="P8" s="402" t="s">
        <v>285</v>
      </c>
    </row>
    <row r="9" spans="1:17" ht="38.25" customHeight="1" thickBot="1" x14ac:dyDescent="0.25">
      <c r="A9" s="385"/>
      <c r="B9" s="417"/>
      <c r="C9" s="414"/>
      <c r="D9" s="423"/>
      <c r="E9" s="394"/>
      <c r="F9" s="395"/>
      <c r="G9" s="152" t="s">
        <v>131</v>
      </c>
      <c r="H9" s="158" t="s">
        <v>47</v>
      </c>
      <c r="I9" s="409"/>
      <c r="J9" s="411"/>
      <c r="K9" s="406"/>
      <c r="L9" s="411"/>
      <c r="M9" s="406"/>
      <c r="N9" s="411"/>
      <c r="O9" s="406"/>
      <c r="P9" s="403"/>
    </row>
    <row r="10" spans="1:17" s="8" customFormat="1" ht="16.5" thickTop="1" thickBot="1" x14ac:dyDescent="0.25">
      <c r="A10" s="163" t="s">
        <v>48</v>
      </c>
      <c r="B10" s="164" t="s">
        <v>286</v>
      </c>
      <c r="C10" s="165" t="s">
        <v>359</v>
      </c>
      <c r="D10" s="166">
        <f>SUM(D11)</f>
        <v>1476</v>
      </c>
      <c r="E10" s="166">
        <f t="shared" ref="E10:P10" si="0">SUM(E11)</f>
        <v>0</v>
      </c>
      <c r="F10" s="166">
        <f t="shared" si="0"/>
        <v>1264</v>
      </c>
      <c r="G10" s="166">
        <f t="shared" si="0"/>
        <v>381</v>
      </c>
      <c r="H10" s="166">
        <f t="shared" si="0"/>
        <v>0</v>
      </c>
      <c r="I10" s="166">
        <f t="shared" si="0"/>
        <v>512</v>
      </c>
      <c r="J10" s="166">
        <f t="shared" si="0"/>
        <v>752</v>
      </c>
      <c r="K10" s="166">
        <f t="shared" si="0"/>
        <v>0</v>
      </c>
      <c r="L10" s="166">
        <f t="shared" si="0"/>
        <v>0</v>
      </c>
      <c r="M10" s="166">
        <f t="shared" si="0"/>
        <v>0</v>
      </c>
      <c r="N10" s="166">
        <f t="shared" si="0"/>
        <v>0</v>
      </c>
      <c r="O10" s="166">
        <f t="shared" si="0"/>
        <v>0</v>
      </c>
      <c r="P10" s="166">
        <f t="shared" si="0"/>
        <v>0</v>
      </c>
    </row>
    <row r="11" spans="1:17" ht="16.5" thickTop="1" thickBot="1" x14ac:dyDescent="0.25">
      <c r="A11" s="167" t="s">
        <v>377</v>
      </c>
      <c r="B11" s="168" t="s">
        <v>287</v>
      </c>
      <c r="C11" s="165" t="s">
        <v>373</v>
      </c>
      <c r="D11" s="166">
        <f>SUM(D12:D24)</f>
        <v>1476</v>
      </c>
      <c r="E11" s="166">
        <f t="shared" ref="E11:P11" si="1">SUM(E12:E22)</f>
        <v>0</v>
      </c>
      <c r="F11" s="166">
        <f t="shared" si="1"/>
        <v>1264</v>
      </c>
      <c r="G11" s="166">
        <f t="shared" si="1"/>
        <v>381</v>
      </c>
      <c r="H11" s="166">
        <f t="shared" si="1"/>
        <v>0</v>
      </c>
      <c r="I11" s="166">
        <f t="shared" si="1"/>
        <v>512</v>
      </c>
      <c r="J11" s="166">
        <f t="shared" si="1"/>
        <v>752</v>
      </c>
      <c r="K11" s="166">
        <f t="shared" si="1"/>
        <v>0</v>
      </c>
      <c r="L11" s="166">
        <f t="shared" si="1"/>
        <v>0</v>
      </c>
      <c r="M11" s="166">
        <f t="shared" si="1"/>
        <v>0</v>
      </c>
      <c r="N11" s="166">
        <f t="shared" si="1"/>
        <v>0</v>
      </c>
      <c r="O11" s="166">
        <f t="shared" si="1"/>
        <v>0</v>
      </c>
      <c r="P11" s="166">
        <f t="shared" si="1"/>
        <v>0</v>
      </c>
    </row>
    <row r="12" spans="1:17" ht="15" customHeight="1" thickTop="1" x14ac:dyDescent="0.25">
      <c r="A12" s="169" t="s">
        <v>378</v>
      </c>
      <c r="B12" s="170" t="s">
        <v>358</v>
      </c>
      <c r="C12" s="171" t="s">
        <v>263</v>
      </c>
      <c r="D12" s="172">
        <v>72</v>
      </c>
      <c r="E12" s="173">
        <v>0</v>
      </c>
      <c r="F12" s="173">
        <v>64</v>
      </c>
      <c r="G12" s="173">
        <v>50</v>
      </c>
      <c r="H12" s="174">
        <v>0</v>
      </c>
      <c r="I12" s="175">
        <v>32</v>
      </c>
      <c r="J12" s="176">
        <v>32</v>
      </c>
      <c r="K12" s="177">
        <v>0</v>
      </c>
      <c r="L12" s="178">
        <v>0</v>
      </c>
      <c r="M12" s="177">
        <v>0</v>
      </c>
      <c r="N12" s="178">
        <v>0</v>
      </c>
      <c r="O12" s="177">
        <v>0</v>
      </c>
      <c r="P12" s="174">
        <v>0</v>
      </c>
      <c r="Q12" s="7">
        <f>SUM(I12:P12)-F12</f>
        <v>0</v>
      </c>
    </row>
    <row r="13" spans="1:17" ht="15" customHeight="1" x14ac:dyDescent="0.25">
      <c r="A13" s="179" t="s">
        <v>379</v>
      </c>
      <c r="B13" s="170" t="s">
        <v>357</v>
      </c>
      <c r="C13" s="171" t="s">
        <v>264</v>
      </c>
      <c r="D13" s="172">
        <v>108</v>
      </c>
      <c r="E13" s="173">
        <v>0</v>
      </c>
      <c r="F13" s="173">
        <v>108</v>
      </c>
      <c r="G13" s="173">
        <v>47</v>
      </c>
      <c r="H13" s="174">
        <v>0</v>
      </c>
      <c r="I13" s="175">
        <v>48</v>
      </c>
      <c r="J13" s="176">
        <v>60</v>
      </c>
      <c r="K13" s="177">
        <v>0</v>
      </c>
      <c r="L13" s="178">
        <v>0</v>
      </c>
      <c r="M13" s="177">
        <v>0</v>
      </c>
      <c r="N13" s="178">
        <v>0</v>
      </c>
      <c r="O13" s="177">
        <v>0</v>
      </c>
      <c r="P13" s="174">
        <v>0</v>
      </c>
      <c r="Q13" s="7">
        <f>SUM(I13:P13)-F13</f>
        <v>0</v>
      </c>
    </row>
    <row r="14" spans="1:17" ht="15" customHeight="1" x14ac:dyDescent="0.25">
      <c r="A14" s="179" t="s">
        <v>380</v>
      </c>
      <c r="B14" s="170" t="s">
        <v>61</v>
      </c>
      <c r="C14" s="171" t="s">
        <v>331</v>
      </c>
      <c r="D14" s="172">
        <v>136</v>
      </c>
      <c r="E14" s="173">
        <v>0</v>
      </c>
      <c r="F14" s="173">
        <v>136</v>
      </c>
      <c r="G14" s="173">
        <v>0</v>
      </c>
      <c r="H14" s="174">
        <v>0</v>
      </c>
      <c r="I14" s="175">
        <v>64</v>
      </c>
      <c r="J14" s="176">
        <v>72</v>
      </c>
      <c r="K14" s="177">
        <v>0</v>
      </c>
      <c r="L14" s="178">
        <v>0</v>
      </c>
      <c r="M14" s="177">
        <v>0</v>
      </c>
      <c r="N14" s="178">
        <v>0</v>
      </c>
      <c r="O14" s="177">
        <v>0</v>
      </c>
      <c r="P14" s="174">
        <v>0</v>
      </c>
      <c r="Q14" s="7">
        <f>SUM(I14:P14)-F14</f>
        <v>0</v>
      </c>
    </row>
    <row r="15" spans="1:17" ht="15" customHeight="1" x14ac:dyDescent="0.25">
      <c r="A15" s="179" t="s">
        <v>381</v>
      </c>
      <c r="B15" s="170" t="s">
        <v>375</v>
      </c>
      <c r="C15" s="171" t="s">
        <v>264</v>
      </c>
      <c r="D15" s="172">
        <v>72</v>
      </c>
      <c r="E15" s="173">
        <v>0</v>
      </c>
      <c r="F15" s="173">
        <v>72</v>
      </c>
      <c r="G15" s="173">
        <v>0</v>
      </c>
      <c r="H15" s="174">
        <v>0</v>
      </c>
      <c r="I15" s="175">
        <v>32</v>
      </c>
      <c r="J15" s="176">
        <v>40</v>
      </c>
      <c r="K15" s="177">
        <v>0</v>
      </c>
      <c r="L15" s="178">
        <v>0</v>
      </c>
      <c r="M15" s="177">
        <v>0</v>
      </c>
      <c r="N15" s="178">
        <v>0</v>
      </c>
      <c r="O15" s="177">
        <v>0</v>
      </c>
      <c r="P15" s="174">
        <v>0</v>
      </c>
      <c r="Q15" s="7">
        <f>SUM(I15:P15)-F15</f>
        <v>0</v>
      </c>
    </row>
    <row r="16" spans="1:17" ht="15" customHeight="1" x14ac:dyDescent="0.25">
      <c r="A16" s="179" t="s">
        <v>382</v>
      </c>
      <c r="B16" s="170" t="s">
        <v>376</v>
      </c>
      <c r="C16" s="171" t="s">
        <v>264</v>
      </c>
      <c r="D16" s="172">
        <v>72</v>
      </c>
      <c r="E16" s="173">
        <v>0</v>
      </c>
      <c r="F16" s="173">
        <v>72</v>
      </c>
      <c r="G16" s="173">
        <v>0</v>
      </c>
      <c r="H16" s="174">
        <v>0</v>
      </c>
      <c r="I16" s="175">
        <v>32</v>
      </c>
      <c r="J16" s="176">
        <v>40</v>
      </c>
      <c r="K16" s="177">
        <v>0</v>
      </c>
      <c r="L16" s="178">
        <v>0</v>
      </c>
      <c r="M16" s="177">
        <v>0</v>
      </c>
      <c r="N16" s="178">
        <v>0</v>
      </c>
      <c r="O16" s="177">
        <v>0</v>
      </c>
      <c r="P16" s="174">
        <v>0</v>
      </c>
      <c r="Q16" s="7">
        <f>SUM(I16:P16)-F16</f>
        <v>0</v>
      </c>
    </row>
    <row r="17" spans="1:17" ht="14.25" customHeight="1" x14ac:dyDescent="0.25">
      <c r="A17" s="179" t="s">
        <v>383</v>
      </c>
      <c r="B17" s="180" t="s">
        <v>57</v>
      </c>
      <c r="C17" s="171" t="s">
        <v>264</v>
      </c>
      <c r="D17" s="172">
        <v>72</v>
      </c>
      <c r="E17" s="147">
        <v>0</v>
      </c>
      <c r="F17" s="173">
        <v>72</v>
      </c>
      <c r="G17" s="147">
        <v>0</v>
      </c>
      <c r="H17" s="148">
        <v>0</v>
      </c>
      <c r="I17" s="181">
        <v>32</v>
      </c>
      <c r="J17" s="182">
        <v>40</v>
      </c>
      <c r="K17" s="151">
        <v>0</v>
      </c>
      <c r="L17" s="150">
        <v>0</v>
      </c>
      <c r="M17" s="151">
        <v>0</v>
      </c>
      <c r="N17" s="150">
        <v>0</v>
      </c>
      <c r="O17" s="151">
        <v>0</v>
      </c>
      <c r="P17" s="148">
        <v>0</v>
      </c>
      <c r="Q17" s="7">
        <f t="shared" ref="Q17:Q24" si="2">SUM(I17:P17)-F17</f>
        <v>0</v>
      </c>
    </row>
    <row r="18" spans="1:17" ht="15" customHeight="1" x14ac:dyDescent="0.25">
      <c r="A18" s="179" t="s">
        <v>384</v>
      </c>
      <c r="B18" s="183" t="s">
        <v>346</v>
      </c>
      <c r="C18" s="171" t="s">
        <v>374</v>
      </c>
      <c r="D18" s="172">
        <v>340</v>
      </c>
      <c r="E18" s="147">
        <v>0</v>
      </c>
      <c r="F18" s="173">
        <v>312</v>
      </c>
      <c r="G18" s="147">
        <v>142</v>
      </c>
      <c r="H18" s="148">
        <v>0</v>
      </c>
      <c r="I18" s="181">
        <v>128</v>
      </c>
      <c r="J18" s="182">
        <v>184</v>
      </c>
      <c r="K18" s="151">
        <v>0</v>
      </c>
      <c r="L18" s="150">
        <v>0</v>
      </c>
      <c r="M18" s="151">
        <v>0</v>
      </c>
      <c r="N18" s="150">
        <v>0</v>
      </c>
      <c r="O18" s="151">
        <v>0</v>
      </c>
      <c r="P18" s="148">
        <v>0</v>
      </c>
      <c r="Q18" s="7">
        <f t="shared" si="2"/>
        <v>0</v>
      </c>
    </row>
    <row r="19" spans="1:17" ht="15" x14ac:dyDescent="0.25">
      <c r="A19" s="179" t="s">
        <v>386</v>
      </c>
      <c r="B19" s="180" t="s">
        <v>288</v>
      </c>
      <c r="C19" s="171" t="s">
        <v>264</v>
      </c>
      <c r="D19" s="172">
        <v>108</v>
      </c>
      <c r="E19" s="147">
        <v>0</v>
      </c>
      <c r="F19" s="173">
        <v>108</v>
      </c>
      <c r="G19" s="147">
        <v>54</v>
      </c>
      <c r="H19" s="148">
        <v>0</v>
      </c>
      <c r="I19" s="181">
        <v>48</v>
      </c>
      <c r="J19" s="182">
        <v>60</v>
      </c>
      <c r="K19" s="151">
        <v>0</v>
      </c>
      <c r="L19" s="150">
        <v>0</v>
      </c>
      <c r="M19" s="151">
        <v>0</v>
      </c>
      <c r="N19" s="150">
        <v>0</v>
      </c>
      <c r="O19" s="151">
        <v>0</v>
      </c>
      <c r="P19" s="148">
        <v>0</v>
      </c>
      <c r="Q19" s="7">
        <f t="shared" si="2"/>
        <v>0</v>
      </c>
    </row>
    <row r="20" spans="1:17" ht="15" x14ac:dyDescent="0.25">
      <c r="A20" s="184" t="s">
        <v>385</v>
      </c>
      <c r="B20" s="180" t="s">
        <v>28</v>
      </c>
      <c r="C20" s="171" t="s">
        <v>332</v>
      </c>
      <c r="D20" s="172">
        <v>72</v>
      </c>
      <c r="E20" s="147">
        <v>0</v>
      </c>
      <c r="F20" s="173">
        <v>72</v>
      </c>
      <c r="G20" s="147">
        <v>72</v>
      </c>
      <c r="H20" s="148">
        <v>0</v>
      </c>
      <c r="I20" s="181">
        <v>32</v>
      </c>
      <c r="J20" s="182">
        <v>40</v>
      </c>
      <c r="K20" s="151">
        <v>0</v>
      </c>
      <c r="L20" s="150">
        <v>0</v>
      </c>
      <c r="M20" s="151">
        <v>0</v>
      </c>
      <c r="N20" s="150">
        <v>0</v>
      </c>
      <c r="O20" s="151">
        <v>0</v>
      </c>
      <c r="P20" s="148">
        <v>0</v>
      </c>
      <c r="Q20" s="7">
        <f t="shared" si="2"/>
        <v>0</v>
      </c>
    </row>
    <row r="21" spans="1:17" ht="15" x14ac:dyDescent="0.25">
      <c r="A21" s="184" t="s">
        <v>387</v>
      </c>
      <c r="B21" s="185" t="s">
        <v>59</v>
      </c>
      <c r="C21" s="186" t="s">
        <v>264</v>
      </c>
      <c r="D21" s="147">
        <v>68</v>
      </c>
      <c r="E21" s="187">
        <v>0</v>
      </c>
      <c r="F21" s="147">
        <v>68</v>
      </c>
      <c r="G21" s="187">
        <v>0</v>
      </c>
      <c r="H21" s="187">
        <v>0</v>
      </c>
      <c r="I21" s="188">
        <v>0</v>
      </c>
      <c r="J21" s="188">
        <v>68</v>
      </c>
      <c r="K21" s="147">
        <v>0</v>
      </c>
      <c r="L21" s="147">
        <v>0</v>
      </c>
      <c r="M21" s="187">
        <v>0</v>
      </c>
      <c r="N21" s="187">
        <v>0</v>
      </c>
      <c r="O21" s="187">
        <v>0</v>
      </c>
      <c r="P21" s="187">
        <v>0</v>
      </c>
      <c r="Q21" s="7">
        <f t="shared" si="2"/>
        <v>0</v>
      </c>
    </row>
    <row r="22" spans="1:17" ht="15" x14ac:dyDescent="0.25">
      <c r="A22" s="179" t="s">
        <v>388</v>
      </c>
      <c r="B22" s="185" t="s">
        <v>159</v>
      </c>
      <c r="C22" s="186" t="s">
        <v>393</v>
      </c>
      <c r="D22" s="147">
        <v>180</v>
      </c>
      <c r="E22" s="187">
        <v>0</v>
      </c>
      <c r="F22" s="147">
        <v>180</v>
      </c>
      <c r="G22" s="187">
        <v>16</v>
      </c>
      <c r="H22" s="187">
        <v>0</v>
      </c>
      <c r="I22" s="188">
        <v>64</v>
      </c>
      <c r="J22" s="188">
        <v>116</v>
      </c>
      <c r="K22" s="147">
        <v>0</v>
      </c>
      <c r="L22" s="147">
        <v>0</v>
      </c>
      <c r="M22" s="187">
        <v>0</v>
      </c>
      <c r="N22" s="187">
        <v>0</v>
      </c>
      <c r="O22" s="187">
        <v>0</v>
      </c>
      <c r="P22" s="187">
        <v>0</v>
      </c>
      <c r="Q22" s="7">
        <f>SUM(I22:P22)-F22</f>
        <v>0</v>
      </c>
    </row>
    <row r="23" spans="1:17" ht="15" x14ac:dyDescent="0.25">
      <c r="A23" s="169" t="s">
        <v>389</v>
      </c>
      <c r="B23" s="170" t="s">
        <v>390</v>
      </c>
      <c r="C23" s="171" t="s">
        <v>331</v>
      </c>
      <c r="D23" s="172">
        <v>136</v>
      </c>
      <c r="E23" s="189">
        <v>0</v>
      </c>
      <c r="F23" s="173">
        <v>136</v>
      </c>
      <c r="G23" s="189">
        <v>39</v>
      </c>
      <c r="H23" s="190">
        <v>0</v>
      </c>
      <c r="I23" s="191">
        <v>64</v>
      </c>
      <c r="J23" s="192">
        <v>72</v>
      </c>
      <c r="K23" s="177">
        <v>0</v>
      </c>
      <c r="L23" s="178">
        <v>0</v>
      </c>
      <c r="M23" s="193">
        <v>0</v>
      </c>
      <c r="N23" s="194">
        <v>0</v>
      </c>
      <c r="O23" s="193">
        <v>0</v>
      </c>
      <c r="P23" s="190">
        <v>0</v>
      </c>
      <c r="Q23" s="7">
        <f t="shared" si="2"/>
        <v>0</v>
      </c>
    </row>
    <row r="24" spans="1:17" ht="15.75" thickBot="1" x14ac:dyDescent="0.3">
      <c r="A24" s="195" t="s">
        <v>391</v>
      </c>
      <c r="B24" s="180" t="s">
        <v>392</v>
      </c>
      <c r="C24" s="171" t="s">
        <v>264</v>
      </c>
      <c r="D24" s="172">
        <v>40</v>
      </c>
      <c r="E24" s="187">
        <v>0</v>
      </c>
      <c r="F24" s="173">
        <v>40</v>
      </c>
      <c r="G24" s="187">
        <v>16</v>
      </c>
      <c r="H24" s="196">
        <v>0</v>
      </c>
      <c r="I24" s="197">
        <v>0</v>
      </c>
      <c r="J24" s="198">
        <v>40</v>
      </c>
      <c r="K24" s="151">
        <v>0</v>
      </c>
      <c r="L24" s="150">
        <v>0</v>
      </c>
      <c r="M24" s="199">
        <v>0</v>
      </c>
      <c r="N24" s="200">
        <v>0</v>
      </c>
      <c r="O24" s="199">
        <v>0</v>
      </c>
      <c r="P24" s="196">
        <v>0</v>
      </c>
      <c r="Q24" s="7">
        <f t="shared" si="2"/>
        <v>0</v>
      </c>
    </row>
    <row r="25" spans="1:17" s="8" customFormat="1" ht="16.5" thickTop="1" thickBot="1" x14ac:dyDescent="0.3">
      <c r="A25" s="167"/>
      <c r="B25" s="168"/>
      <c r="C25" s="201" t="s">
        <v>349</v>
      </c>
      <c r="D25" s="166">
        <f>D26+D31</f>
        <v>900</v>
      </c>
      <c r="E25" s="166">
        <f t="shared" ref="E25:P25" si="3">E26+E31</f>
        <v>324</v>
      </c>
      <c r="F25" s="166">
        <f t="shared" si="3"/>
        <v>576</v>
      </c>
      <c r="G25" s="166">
        <f t="shared" si="3"/>
        <v>252</v>
      </c>
      <c r="H25" s="166">
        <f t="shared" si="3"/>
        <v>0</v>
      </c>
      <c r="I25" s="166">
        <f t="shared" si="3"/>
        <v>0</v>
      </c>
      <c r="J25" s="166">
        <f t="shared" si="3"/>
        <v>0</v>
      </c>
      <c r="K25" s="166">
        <f t="shared" si="3"/>
        <v>288</v>
      </c>
      <c r="L25" s="166">
        <f t="shared" si="3"/>
        <v>80</v>
      </c>
      <c r="M25" s="166">
        <f t="shared" si="3"/>
        <v>64</v>
      </c>
      <c r="N25" s="166">
        <f t="shared" si="3"/>
        <v>56</v>
      </c>
      <c r="O25" s="166">
        <f t="shared" si="3"/>
        <v>88</v>
      </c>
      <c r="P25" s="166">
        <f t="shared" si="3"/>
        <v>0</v>
      </c>
    </row>
    <row r="26" spans="1:17" ht="23.25" customHeight="1" thickTop="1" thickBot="1" x14ac:dyDescent="0.3">
      <c r="A26" s="163" t="s">
        <v>169</v>
      </c>
      <c r="B26" s="164" t="s">
        <v>289</v>
      </c>
      <c r="C26" s="201" t="s">
        <v>334</v>
      </c>
      <c r="D26" s="166">
        <f>SUM(D27:D30)</f>
        <v>708</v>
      </c>
      <c r="E26" s="202">
        <f t="shared" ref="E26:P26" si="4">SUM(E27:E30)</f>
        <v>260</v>
      </c>
      <c r="F26" s="202">
        <f t="shared" si="4"/>
        <v>448</v>
      </c>
      <c r="G26" s="202">
        <f t="shared" si="4"/>
        <v>176</v>
      </c>
      <c r="H26" s="202">
        <f t="shared" si="4"/>
        <v>0</v>
      </c>
      <c r="I26" s="202">
        <f t="shared" si="4"/>
        <v>0</v>
      </c>
      <c r="J26" s="202">
        <f t="shared" si="4"/>
        <v>0</v>
      </c>
      <c r="K26" s="202">
        <f t="shared" si="4"/>
        <v>160</v>
      </c>
      <c r="L26" s="202">
        <f t="shared" si="4"/>
        <v>80</v>
      </c>
      <c r="M26" s="202">
        <f t="shared" si="4"/>
        <v>64</v>
      </c>
      <c r="N26" s="202">
        <f t="shared" si="4"/>
        <v>56</v>
      </c>
      <c r="O26" s="202">
        <f t="shared" si="4"/>
        <v>88</v>
      </c>
      <c r="P26" s="202">
        <f t="shared" si="4"/>
        <v>0</v>
      </c>
    </row>
    <row r="27" spans="1:17" ht="16.5" customHeight="1" thickTop="1" x14ac:dyDescent="0.25">
      <c r="A27" s="169" t="s">
        <v>290</v>
      </c>
      <c r="B27" s="170" t="s">
        <v>60</v>
      </c>
      <c r="C27" s="171" t="s">
        <v>266</v>
      </c>
      <c r="D27" s="172">
        <f>E27+F27</f>
        <v>72</v>
      </c>
      <c r="E27" s="173">
        <v>24</v>
      </c>
      <c r="F27" s="173">
        <f>SUM(I27:P27)</f>
        <v>48</v>
      </c>
      <c r="G27" s="173">
        <v>0</v>
      </c>
      <c r="H27" s="174">
        <v>0</v>
      </c>
      <c r="I27" s="203">
        <v>0</v>
      </c>
      <c r="J27" s="178">
        <v>0</v>
      </c>
      <c r="K27" s="177">
        <v>48</v>
      </c>
      <c r="L27" s="178">
        <v>0</v>
      </c>
      <c r="M27" s="204">
        <v>0</v>
      </c>
      <c r="N27" s="178">
        <v>0</v>
      </c>
      <c r="O27" s="177">
        <v>0</v>
      </c>
      <c r="P27" s="174">
        <v>0</v>
      </c>
      <c r="Q27" s="7">
        <f>SUM(I27:P27)-F27</f>
        <v>0</v>
      </c>
    </row>
    <row r="28" spans="1:17" ht="30" x14ac:dyDescent="0.25">
      <c r="A28" s="184" t="s">
        <v>291</v>
      </c>
      <c r="B28" s="205" t="s">
        <v>61</v>
      </c>
      <c r="C28" s="171" t="s">
        <v>266</v>
      </c>
      <c r="D28" s="172">
        <f>E28+F28</f>
        <v>72</v>
      </c>
      <c r="E28" s="206">
        <v>24</v>
      </c>
      <c r="F28" s="173">
        <f>SUM(I28:P28)</f>
        <v>48</v>
      </c>
      <c r="G28" s="206">
        <v>0</v>
      </c>
      <c r="H28" s="157">
        <v>0</v>
      </c>
      <c r="I28" s="154">
        <v>0</v>
      </c>
      <c r="J28" s="155">
        <v>0</v>
      </c>
      <c r="K28" s="156">
        <v>48</v>
      </c>
      <c r="L28" s="155">
        <v>0</v>
      </c>
      <c r="M28" s="156">
        <v>0</v>
      </c>
      <c r="N28" s="155">
        <v>0</v>
      </c>
      <c r="O28" s="156">
        <v>0</v>
      </c>
      <c r="P28" s="157">
        <v>0</v>
      </c>
      <c r="Q28" s="7">
        <f>SUM(I28:P28)-F28</f>
        <v>0</v>
      </c>
    </row>
    <row r="29" spans="1:17" s="100" customFormat="1" ht="30" x14ac:dyDescent="0.25">
      <c r="A29" s="179" t="s">
        <v>292</v>
      </c>
      <c r="B29" s="180" t="s">
        <v>57</v>
      </c>
      <c r="C29" s="171" t="s">
        <v>267</v>
      </c>
      <c r="D29" s="172">
        <f>E29+F29</f>
        <v>212</v>
      </c>
      <c r="E29" s="147">
        <v>36</v>
      </c>
      <c r="F29" s="173">
        <v>176</v>
      </c>
      <c r="G29" s="147">
        <v>0</v>
      </c>
      <c r="H29" s="148">
        <v>0</v>
      </c>
      <c r="I29" s="207">
        <v>0</v>
      </c>
      <c r="J29" s="153">
        <v>0</v>
      </c>
      <c r="K29" s="151">
        <v>32</v>
      </c>
      <c r="L29" s="153">
        <v>40</v>
      </c>
      <c r="M29" s="151">
        <v>32</v>
      </c>
      <c r="N29" s="182">
        <v>28</v>
      </c>
      <c r="O29" s="208">
        <v>44</v>
      </c>
      <c r="P29" s="148">
        <v>0</v>
      </c>
      <c r="Q29" s="7">
        <f>SUM(I29:P29)-F29</f>
        <v>0</v>
      </c>
    </row>
    <row r="30" spans="1:17" ht="21" customHeight="1" thickBot="1" x14ac:dyDescent="0.3">
      <c r="A30" s="209" t="s">
        <v>293</v>
      </c>
      <c r="B30" s="210" t="s">
        <v>28</v>
      </c>
      <c r="C30" s="211" t="s">
        <v>333</v>
      </c>
      <c r="D30" s="212">
        <f>E30+F30</f>
        <v>352</v>
      </c>
      <c r="E30" s="213">
        <v>176</v>
      </c>
      <c r="F30" s="173">
        <v>176</v>
      </c>
      <c r="G30" s="213">
        <v>176</v>
      </c>
      <c r="H30" s="162">
        <v>0</v>
      </c>
      <c r="I30" s="159">
        <v>0</v>
      </c>
      <c r="J30" s="160">
        <v>0</v>
      </c>
      <c r="K30" s="161">
        <v>32</v>
      </c>
      <c r="L30" s="160">
        <v>40</v>
      </c>
      <c r="M30" s="161">
        <v>32</v>
      </c>
      <c r="N30" s="214">
        <v>28</v>
      </c>
      <c r="O30" s="215">
        <v>44</v>
      </c>
      <c r="P30" s="162">
        <v>0</v>
      </c>
      <c r="Q30" s="7">
        <f>SUM(I30:P30)-F30</f>
        <v>0</v>
      </c>
    </row>
    <row r="31" spans="1:17" ht="12" customHeight="1" thickTop="1" thickBot="1" x14ac:dyDescent="0.3">
      <c r="A31" s="216" t="s">
        <v>294</v>
      </c>
      <c r="B31" s="164" t="s">
        <v>297</v>
      </c>
      <c r="C31" s="201" t="s">
        <v>347</v>
      </c>
      <c r="D31" s="166">
        <f>SUM(D32:D33)</f>
        <v>192</v>
      </c>
      <c r="E31" s="202">
        <f t="shared" ref="E31:P31" si="5">SUM(E32:E33)</f>
        <v>64</v>
      </c>
      <c r="F31" s="202">
        <f t="shared" si="5"/>
        <v>128</v>
      </c>
      <c r="G31" s="202">
        <f t="shared" si="5"/>
        <v>76</v>
      </c>
      <c r="H31" s="202">
        <f t="shared" si="5"/>
        <v>0</v>
      </c>
      <c r="I31" s="202">
        <f t="shared" si="5"/>
        <v>0</v>
      </c>
      <c r="J31" s="202">
        <f t="shared" si="5"/>
        <v>0</v>
      </c>
      <c r="K31" s="202">
        <f t="shared" si="5"/>
        <v>128</v>
      </c>
      <c r="L31" s="202">
        <f t="shared" si="5"/>
        <v>0</v>
      </c>
      <c r="M31" s="202">
        <f t="shared" si="5"/>
        <v>0</v>
      </c>
      <c r="N31" s="202">
        <f t="shared" si="5"/>
        <v>0</v>
      </c>
      <c r="O31" s="202">
        <f t="shared" si="5"/>
        <v>0</v>
      </c>
      <c r="P31" s="202">
        <f t="shared" si="5"/>
        <v>0</v>
      </c>
    </row>
    <row r="32" spans="1:17" ht="12.75" customHeight="1" thickTop="1" x14ac:dyDescent="0.25">
      <c r="A32" s="169" t="s">
        <v>296</v>
      </c>
      <c r="B32" s="170" t="s">
        <v>58</v>
      </c>
      <c r="C32" s="171" t="s">
        <v>348</v>
      </c>
      <c r="D32" s="172">
        <f>E32+F32</f>
        <v>96</v>
      </c>
      <c r="E32" s="173">
        <v>32</v>
      </c>
      <c r="F32" s="173">
        <f>SUM(I32:P32)</f>
        <v>64</v>
      </c>
      <c r="G32" s="173">
        <v>44</v>
      </c>
      <c r="H32" s="174">
        <v>0</v>
      </c>
      <c r="I32" s="203">
        <v>0</v>
      </c>
      <c r="J32" s="178">
        <v>0</v>
      </c>
      <c r="K32" s="177">
        <v>64</v>
      </c>
      <c r="L32" s="178">
        <v>0</v>
      </c>
      <c r="M32" s="177">
        <v>0</v>
      </c>
      <c r="N32" s="178">
        <v>0</v>
      </c>
      <c r="O32" s="177">
        <v>0</v>
      </c>
      <c r="P32" s="174">
        <v>0</v>
      </c>
      <c r="Q32" s="7">
        <f>SUM(I32:P32)-F32</f>
        <v>0</v>
      </c>
    </row>
    <row r="33" spans="1:17" ht="15.75" customHeight="1" thickBot="1" x14ac:dyDescent="0.3">
      <c r="A33" s="184" t="s">
        <v>295</v>
      </c>
      <c r="B33" s="205" t="s">
        <v>288</v>
      </c>
      <c r="C33" s="171" t="s">
        <v>278</v>
      </c>
      <c r="D33" s="172">
        <f>E33+F33</f>
        <v>96</v>
      </c>
      <c r="E33" s="206">
        <v>32</v>
      </c>
      <c r="F33" s="173">
        <f>SUM(I33:P33)</f>
        <v>64</v>
      </c>
      <c r="G33" s="206">
        <v>32</v>
      </c>
      <c r="H33" s="157">
        <v>0</v>
      </c>
      <c r="I33" s="154">
        <v>0</v>
      </c>
      <c r="J33" s="155">
        <v>0</v>
      </c>
      <c r="K33" s="156">
        <v>64</v>
      </c>
      <c r="L33" s="155">
        <v>0</v>
      </c>
      <c r="M33" s="156">
        <v>0</v>
      </c>
      <c r="N33" s="155">
        <v>0</v>
      </c>
      <c r="O33" s="156">
        <v>0</v>
      </c>
      <c r="P33" s="157">
        <v>0</v>
      </c>
      <c r="Q33" s="7">
        <f>SUM(I33:P33)-F33</f>
        <v>0</v>
      </c>
    </row>
    <row r="34" spans="1:17" ht="12.75" customHeight="1" thickTop="1" thickBot="1" x14ac:dyDescent="0.25">
      <c r="A34" s="216" t="s">
        <v>170</v>
      </c>
      <c r="B34" s="164" t="s">
        <v>30</v>
      </c>
      <c r="C34" s="217" t="s">
        <v>354</v>
      </c>
      <c r="D34" s="166">
        <f>D35+D49</f>
        <v>4514</v>
      </c>
      <c r="E34" s="202">
        <f t="shared" ref="E34:P34" si="6">E35+E49</f>
        <v>1166</v>
      </c>
      <c r="F34" s="202">
        <f t="shared" si="6"/>
        <v>3348</v>
      </c>
      <c r="G34" s="202">
        <f t="shared" si="6"/>
        <v>1036</v>
      </c>
      <c r="H34" s="202">
        <f t="shared" si="6"/>
        <v>80</v>
      </c>
      <c r="I34" s="202">
        <f t="shared" si="6"/>
        <v>0</v>
      </c>
      <c r="J34" s="202">
        <f t="shared" si="6"/>
        <v>0</v>
      </c>
      <c r="K34" s="202">
        <f t="shared" si="6"/>
        <v>288</v>
      </c>
      <c r="L34" s="202">
        <f t="shared" si="6"/>
        <v>748</v>
      </c>
      <c r="M34" s="202">
        <f t="shared" si="6"/>
        <v>512</v>
      </c>
      <c r="N34" s="202">
        <f t="shared" si="6"/>
        <v>808</v>
      </c>
      <c r="O34" s="202">
        <f t="shared" si="6"/>
        <v>992</v>
      </c>
      <c r="P34" s="202">
        <f t="shared" si="6"/>
        <v>0</v>
      </c>
    </row>
    <row r="35" spans="1:17" ht="12.75" customHeight="1" thickTop="1" thickBot="1" x14ac:dyDescent="0.25">
      <c r="A35" s="216" t="s">
        <v>52</v>
      </c>
      <c r="B35" s="164" t="s">
        <v>53</v>
      </c>
      <c r="C35" s="217" t="s">
        <v>350</v>
      </c>
      <c r="D35" s="166">
        <f>SUM(D36:D48)</f>
        <v>1528</v>
      </c>
      <c r="E35" s="202">
        <f t="shared" ref="E35:P35" si="7">SUM(E36:E48)</f>
        <v>456</v>
      </c>
      <c r="F35" s="202">
        <f t="shared" si="7"/>
        <v>1072</v>
      </c>
      <c r="G35" s="202">
        <f t="shared" si="7"/>
        <v>398</v>
      </c>
      <c r="H35" s="202">
        <f t="shared" si="7"/>
        <v>0</v>
      </c>
      <c r="I35" s="202">
        <f t="shared" si="7"/>
        <v>0</v>
      </c>
      <c r="J35" s="202">
        <f t="shared" si="7"/>
        <v>0</v>
      </c>
      <c r="K35" s="202">
        <f t="shared" si="7"/>
        <v>288</v>
      </c>
      <c r="L35" s="202">
        <f t="shared" si="7"/>
        <v>300</v>
      </c>
      <c r="M35" s="202">
        <f t="shared" si="7"/>
        <v>224</v>
      </c>
      <c r="N35" s="202">
        <f t="shared" si="7"/>
        <v>68</v>
      </c>
      <c r="O35" s="202">
        <f t="shared" si="7"/>
        <v>192</v>
      </c>
      <c r="P35" s="202">
        <f t="shared" si="7"/>
        <v>0</v>
      </c>
    </row>
    <row r="36" spans="1:17" ht="30.75" thickTop="1" x14ac:dyDescent="0.25">
      <c r="A36" s="218" t="s">
        <v>298</v>
      </c>
      <c r="B36" s="219" t="s">
        <v>162</v>
      </c>
      <c r="C36" s="220" t="s">
        <v>353</v>
      </c>
      <c r="D36" s="172">
        <f t="shared" ref="D36:D48" si="8">E36+F36</f>
        <v>170</v>
      </c>
      <c r="E36" s="173">
        <v>46</v>
      </c>
      <c r="F36" s="173">
        <f t="shared" ref="F36:F48" si="9">SUM(I36:P36)</f>
        <v>124</v>
      </c>
      <c r="G36" s="173">
        <v>46</v>
      </c>
      <c r="H36" s="174">
        <v>0</v>
      </c>
      <c r="I36" s="203">
        <v>0</v>
      </c>
      <c r="J36" s="178">
        <v>0</v>
      </c>
      <c r="K36" s="177">
        <v>0</v>
      </c>
      <c r="L36" s="178">
        <v>60</v>
      </c>
      <c r="M36" s="177">
        <v>64</v>
      </c>
      <c r="N36" s="178">
        <v>0</v>
      </c>
      <c r="O36" s="177">
        <v>0</v>
      </c>
      <c r="P36" s="174">
        <v>0</v>
      </c>
      <c r="Q36" s="7">
        <f t="shared" ref="Q36:Q48" si="10">SUM(I36:P36)-F36</f>
        <v>0</v>
      </c>
    </row>
    <row r="37" spans="1:17" ht="11.25" customHeight="1" x14ac:dyDescent="0.25">
      <c r="A37" s="221" t="s">
        <v>299</v>
      </c>
      <c r="B37" s="222" t="s">
        <v>163</v>
      </c>
      <c r="C37" s="171" t="s">
        <v>335</v>
      </c>
      <c r="D37" s="172">
        <f t="shared" si="8"/>
        <v>108</v>
      </c>
      <c r="E37" s="147">
        <v>36</v>
      </c>
      <c r="F37" s="173">
        <f t="shared" si="9"/>
        <v>72</v>
      </c>
      <c r="G37" s="147">
        <v>40</v>
      </c>
      <c r="H37" s="148">
        <v>0</v>
      </c>
      <c r="I37" s="149">
        <v>0</v>
      </c>
      <c r="J37" s="150">
        <v>0</v>
      </c>
      <c r="K37" s="151">
        <v>0</v>
      </c>
      <c r="L37" s="150">
        <v>40</v>
      </c>
      <c r="M37" s="151">
        <v>32</v>
      </c>
      <c r="N37" s="150">
        <v>0</v>
      </c>
      <c r="O37" s="151">
        <v>0</v>
      </c>
      <c r="P37" s="148">
        <v>0</v>
      </c>
      <c r="Q37" s="7">
        <f t="shared" si="10"/>
        <v>0</v>
      </c>
    </row>
    <row r="38" spans="1:17" ht="13.5" customHeight="1" x14ac:dyDescent="0.25">
      <c r="A38" s="223" t="s">
        <v>300</v>
      </c>
      <c r="B38" s="222" t="s">
        <v>165</v>
      </c>
      <c r="C38" s="171" t="s">
        <v>336</v>
      </c>
      <c r="D38" s="172">
        <f>E38+F38</f>
        <v>120</v>
      </c>
      <c r="E38" s="147">
        <v>40</v>
      </c>
      <c r="F38" s="173">
        <f t="shared" si="9"/>
        <v>80</v>
      </c>
      <c r="G38" s="147">
        <v>50</v>
      </c>
      <c r="H38" s="148">
        <v>0</v>
      </c>
      <c r="I38" s="149">
        <v>0</v>
      </c>
      <c r="J38" s="150">
        <v>0</v>
      </c>
      <c r="K38" s="151">
        <v>80</v>
      </c>
      <c r="L38" s="150">
        <v>0</v>
      </c>
      <c r="M38" s="151">
        <v>0</v>
      </c>
      <c r="N38" s="150">
        <v>0</v>
      </c>
      <c r="O38" s="151">
        <v>0</v>
      </c>
      <c r="P38" s="148">
        <v>0</v>
      </c>
      <c r="Q38" s="7">
        <f t="shared" si="10"/>
        <v>0</v>
      </c>
    </row>
    <row r="39" spans="1:17" ht="15" x14ac:dyDescent="0.25">
      <c r="A39" s="223" t="s">
        <v>301</v>
      </c>
      <c r="B39" s="224" t="s">
        <v>164</v>
      </c>
      <c r="C39" s="171" t="s">
        <v>269</v>
      </c>
      <c r="D39" s="172">
        <f t="shared" si="8"/>
        <v>152</v>
      </c>
      <c r="E39" s="147">
        <v>40</v>
      </c>
      <c r="F39" s="173">
        <f t="shared" si="9"/>
        <v>112</v>
      </c>
      <c r="G39" s="147">
        <v>30</v>
      </c>
      <c r="H39" s="148">
        <v>0</v>
      </c>
      <c r="I39" s="149">
        <v>0</v>
      </c>
      <c r="J39" s="150">
        <v>0</v>
      </c>
      <c r="K39" s="151">
        <v>112</v>
      </c>
      <c r="L39" s="150">
        <v>0</v>
      </c>
      <c r="M39" s="151">
        <v>0</v>
      </c>
      <c r="N39" s="150">
        <v>0</v>
      </c>
      <c r="O39" s="151">
        <v>0</v>
      </c>
      <c r="P39" s="148">
        <v>0</v>
      </c>
      <c r="Q39" s="7">
        <f t="shared" si="10"/>
        <v>0</v>
      </c>
    </row>
    <row r="40" spans="1:17" ht="14.25" customHeight="1" x14ac:dyDescent="0.25">
      <c r="A40" s="223" t="s">
        <v>302</v>
      </c>
      <c r="B40" s="222" t="s">
        <v>166</v>
      </c>
      <c r="C40" s="171" t="s">
        <v>337</v>
      </c>
      <c r="D40" s="172">
        <f>E40+F40</f>
        <v>108</v>
      </c>
      <c r="E40" s="147">
        <v>36</v>
      </c>
      <c r="F40" s="173">
        <f t="shared" si="9"/>
        <v>72</v>
      </c>
      <c r="G40" s="147">
        <v>22</v>
      </c>
      <c r="H40" s="148">
        <v>0</v>
      </c>
      <c r="I40" s="149">
        <v>0</v>
      </c>
      <c r="J40" s="150">
        <v>0</v>
      </c>
      <c r="K40" s="151">
        <v>0</v>
      </c>
      <c r="L40" s="150">
        <v>40</v>
      </c>
      <c r="M40" s="151">
        <v>32</v>
      </c>
      <c r="N40" s="150">
        <v>0</v>
      </c>
      <c r="O40" s="151">
        <v>0</v>
      </c>
      <c r="P40" s="148">
        <v>0</v>
      </c>
      <c r="Q40" s="7">
        <f t="shared" si="10"/>
        <v>0</v>
      </c>
    </row>
    <row r="41" spans="1:17" ht="15" customHeight="1" x14ac:dyDescent="0.25">
      <c r="A41" s="223" t="s">
        <v>303</v>
      </c>
      <c r="B41" s="222" t="s">
        <v>167</v>
      </c>
      <c r="C41" s="171" t="s">
        <v>338</v>
      </c>
      <c r="D41" s="172">
        <f t="shared" si="8"/>
        <v>120</v>
      </c>
      <c r="E41" s="147">
        <v>40</v>
      </c>
      <c r="F41" s="173">
        <f t="shared" si="9"/>
        <v>80</v>
      </c>
      <c r="G41" s="147">
        <v>40</v>
      </c>
      <c r="H41" s="148">
        <v>0</v>
      </c>
      <c r="I41" s="149">
        <v>0</v>
      </c>
      <c r="J41" s="150">
        <v>0</v>
      </c>
      <c r="K41" s="151">
        <v>0</v>
      </c>
      <c r="L41" s="150">
        <v>80</v>
      </c>
      <c r="M41" s="151">
        <v>0</v>
      </c>
      <c r="N41" s="150">
        <v>0</v>
      </c>
      <c r="O41" s="151">
        <v>0</v>
      </c>
      <c r="P41" s="148">
        <v>0</v>
      </c>
      <c r="Q41" s="7">
        <f t="shared" si="10"/>
        <v>0</v>
      </c>
    </row>
    <row r="42" spans="1:17" ht="14.25" customHeight="1" x14ac:dyDescent="0.25">
      <c r="A42" s="223" t="s">
        <v>304</v>
      </c>
      <c r="B42" s="222" t="s">
        <v>204</v>
      </c>
      <c r="C42" s="171" t="s">
        <v>339</v>
      </c>
      <c r="D42" s="172">
        <f t="shared" si="8"/>
        <v>144</v>
      </c>
      <c r="E42" s="147">
        <v>48</v>
      </c>
      <c r="F42" s="173">
        <f t="shared" si="9"/>
        <v>96</v>
      </c>
      <c r="G42" s="147">
        <v>48</v>
      </c>
      <c r="H42" s="148">
        <v>0</v>
      </c>
      <c r="I42" s="149">
        <v>0</v>
      </c>
      <c r="J42" s="150">
        <v>0</v>
      </c>
      <c r="K42" s="151">
        <v>96</v>
      </c>
      <c r="L42" s="150">
        <v>0</v>
      </c>
      <c r="M42" s="151">
        <v>0</v>
      </c>
      <c r="N42" s="150">
        <v>0</v>
      </c>
      <c r="O42" s="151">
        <v>0</v>
      </c>
      <c r="P42" s="148">
        <v>0</v>
      </c>
      <c r="Q42" s="7">
        <f t="shared" si="10"/>
        <v>0</v>
      </c>
    </row>
    <row r="43" spans="1:17" ht="15" x14ac:dyDescent="0.25">
      <c r="A43" s="223" t="s">
        <v>305</v>
      </c>
      <c r="B43" s="222" t="s">
        <v>205</v>
      </c>
      <c r="C43" s="171" t="s">
        <v>273</v>
      </c>
      <c r="D43" s="172">
        <f t="shared" si="8"/>
        <v>85</v>
      </c>
      <c r="E43" s="147">
        <v>21</v>
      </c>
      <c r="F43" s="173">
        <f t="shared" si="9"/>
        <v>64</v>
      </c>
      <c r="G43" s="147">
        <v>0</v>
      </c>
      <c r="H43" s="148">
        <v>0</v>
      </c>
      <c r="I43" s="149">
        <v>0</v>
      </c>
      <c r="J43" s="150">
        <v>0</v>
      </c>
      <c r="K43" s="151">
        <v>0</v>
      </c>
      <c r="L43" s="150">
        <v>0</v>
      </c>
      <c r="M43" s="151">
        <v>0</v>
      </c>
      <c r="N43" s="150">
        <v>0</v>
      </c>
      <c r="O43" s="151">
        <v>64</v>
      </c>
      <c r="P43" s="148">
        <v>0</v>
      </c>
      <c r="Q43" s="7">
        <f t="shared" si="10"/>
        <v>0</v>
      </c>
    </row>
    <row r="44" spans="1:17" ht="15" x14ac:dyDescent="0.25">
      <c r="A44" s="221" t="s">
        <v>306</v>
      </c>
      <c r="B44" s="222" t="s">
        <v>160</v>
      </c>
      <c r="C44" s="171" t="s">
        <v>276</v>
      </c>
      <c r="D44" s="172">
        <f t="shared" si="8"/>
        <v>85</v>
      </c>
      <c r="E44" s="147">
        <v>21</v>
      </c>
      <c r="F44" s="173">
        <f t="shared" si="9"/>
        <v>64</v>
      </c>
      <c r="G44" s="147">
        <v>0</v>
      </c>
      <c r="H44" s="148">
        <v>0</v>
      </c>
      <c r="I44" s="149">
        <v>0</v>
      </c>
      <c r="J44" s="150">
        <v>0</v>
      </c>
      <c r="K44" s="151">
        <v>0</v>
      </c>
      <c r="L44" s="150">
        <v>0</v>
      </c>
      <c r="M44" s="151">
        <v>0</v>
      </c>
      <c r="N44" s="150">
        <v>0</v>
      </c>
      <c r="O44" s="151">
        <v>64</v>
      </c>
      <c r="P44" s="148">
        <v>0</v>
      </c>
      <c r="Q44" s="7">
        <f t="shared" si="10"/>
        <v>0</v>
      </c>
    </row>
    <row r="45" spans="1:17" ht="12.75" customHeight="1" x14ac:dyDescent="0.25">
      <c r="A45" s="221" t="s">
        <v>307</v>
      </c>
      <c r="B45" s="222" t="s">
        <v>161</v>
      </c>
      <c r="C45" s="171" t="s">
        <v>276</v>
      </c>
      <c r="D45" s="172">
        <f t="shared" si="8"/>
        <v>85</v>
      </c>
      <c r="E45" s="147">
        <v>21</v>
      </c>
      <c r="F45" s="173">
        <f t="shared" si="9"/>
        <v>64</v>
      </c>
      <c r="G45" s="147">
        <v>0</v>
      </c>
      <c r="H45" s="148">
        <v>0</v>
      </c>
      <c r="I45" s="149">
        <v>0</v>
      </c>
      <c r="J45" s="150">
        <v>0</v>
      </c>
      <c r="K45" s="151">
        <v>0</v>
      </c>
      <c r="L45" s="150">
        <v>0</v>
      </c>
      <c r="M45" s="151">
        <v>0</v>
      </c>
      <c r="N45" s="150">
        <v>0</v>
      </c>
      <c r="O45" s="151">
        <v>64</v>
      </c>
      <c r="P45" s="148">
        <v>0</v>
      </c>
      <c r="Q45" s="7">
        <f t="shared" si="10"/>
        <v>0</v>
      </c>
    </row>
    <row r="46" spans="1:17" ht="12.75" customHeight="1" x14ac:dyDescent="0.25">
      <c r="A46" s="221" t="s">
        <v>308</v>
      </c>
      <c r="B46" s="222" t="s">
        <v>206</v>
      </c>
      <c r="C46" s="171" t="s">
        <v>275</v>
      </c>
      <c r="D46" s="172">
        <f t="shared" si="8"/>
        <v>135</v>
      </c>
      <c r="E46" s="147">
        <v>39</v>
      </c>
      <c r="F46" s="173">
        <f t="shared" si="9"/>
        <v>96</v>
      </c>
      <c r="G46" s="147">
        <v>40</v>
      </c>
      <c r="H46" s="148">
        <v>0</v>
      </c>
      <c r="I46" s="149">
        <v>0</v>
      </c>
      <c r="J46" s="150">
        <v>0</v>
      </c>
      <c r="K46" s="151">
        <v>0</v>
      </c>
      <c r="L46" s="150">
        <v>0</v>
      </c>
      <c r="M46" s="151">
        <v>96</v>
      </c>
      <c r="N46" s="150">
        <v>0</v>
      </c>
      <c r="O46" s="151">
        <v>0</v>
      </c>
      <c r="P46" s="148">
        <v>0</v>
      </c>
      <c r="Q46" s="7">
        <f t="shared" si="10"/>
        <v>0</v>
      </c>
    </row>
    <row r="47" spans="1:17" ht="12.75" customHeight="1" x14ac:dyDescent="0.25">
      <c r="A47" s="225" t="s">
        <v>309</v>
      </c>
      <c r="B47" s="226" t="s">
        <v>207</v>
      </c>
      <c r="C47" s="171" t="s">
        <v>265</v>
      </c>
      <c r="D47" s="172">
        <f t="shared" si="8"/>
        <v>114</v>
      </c>
      <c r="E47" s="206">
        <v>34</v>
      </c>
      <c r="F47" s="173">
        <f t="shared" si="9"/>
        <v>80</v>
      </c>
      <c r="G47" s="206">
        <v>34</v>
      </c>
      <c r="H47" s="157">
        <v>0</v>
      </c>
      <c r="I47" s="154">
        <v>0</v>
      </c>
      <c r="J47" s="155">
        <v>0</v>
      </c>
      <c r="K47" s="156">
        <v>0</v>
      </c>
      <c r="L47" s="155">
        <v>80</v>
      </c>
      <c r="M47" s="156">
        <v>0</v>
      </c>
      <c r="N47" s="155">
        <v>0</v>
      </c>
      <c r="O47" s="156">
        <v>0</v>
      </c>
      <c r="P47" s="157">
        <v>0</v>
      </c>
      <c r="Q47" s="7">
        <f t="shared" si="10"/>
        <v>0</v>
      </c>
    </row>
    <row r="48" spans="1:17" ht="15.75" thickBot="1" x14ac:dyDescent="0.3">
      <c r="A48" s="227" t="s">
        <v>310</v>
      </c>
      <c r="B48" s="226" t="s">
        <v>62</v>
      </c>
      <c r="C48" s="171" t="s">
        <v>277</v>
      </c>
      <c r="D48" s="172">
        <f t="shared" si="8"/>
        <v>102</v>
      </c>
      <c r="E48" s="206">
        <v>34</v>
      </c>
      <c r="F48" s="173">
        <f t="shared" si="9"/>
        <v>68</v>
      </c>
      <c r="G48" s="206">
        <v>48</v>
      </c>
      <c r="H48" s="157">
        <v>0</v>
      </c>
      <c r="I48" s="154">
        <v>0</v>
      </c>
      <c r="J48" s="155">
        <v>0</v>
      </c>
      <c r="K48" s="156">
        <v>0</v>
      </c>
      <c r="L48" s="155">
        <v>0</v>
      </c>
      <c r="M48" s="156">
        <v>0</v>
      </c>
      <c r="N48" s="228">
        <v>68</v>
      </c>
      <c r="O48" s="156">
        <v>0</v>
      </c>
      <c r="P48" s="157">
        <v>0</v>
      </c>
      <c r="Q48" s="7">
        <f t="shared" si="10"/>
        <v>0</v>
      </c>
    </row>
    <row r="49" spans="1:17" ht="15" customHeight="1" thickTop="1" thickBot="1" x14ac:dyDescent="0.25">
      <c r="A49" s="216" t="s">
        <v>54</v>
      </c>
      <c r="B49" s="164" t="s">
        <v>29</v>
      </c>
      <c r="C49" s="217" t="s">
        <v>355</v>
      </c>
      <c r="D49" s="166">
        <f>D50+D55+D63+D68+D72+D77</f>
        <v>2986</v>
      </c>
      <c r="E49" s="166">
        <f t="shared" ref="E49:P49" si="11">E50+E55+E63+E68+E72+E77</f>
        <v>710</v>
      </c>
      <c r="F49" s="166">
        <f t="shared" si="11"/>
        <v>2276</v>
      </c>
      <c r="G49" s="166">
        <f t="shared" si="11"/>
        <v>638</v>
      </c>
      <c r="H49" s="166">
        <f t="shared" si="11"/>
        <v>80</v>
      </c>
      <c r="I49" s="166">
        <f t="shared" si="11"/>
        <v>0</v>
      </c>
      <c r="J49" s="166">
        <f t="shared" si="11"/>
        <v>0</v>
      </c>
      <c r="K49" s="166">
        <f t="shared" si="11"/>
        <v>0</v>
      </c>
      <c r="L49" s="166">
        <f t="shared" si="11"/>
        <v>448</v>
      </c>
      <c r="M49" s="166">
        <f t="shared" si="11"/>
        <v>288</v>
      </c>
      <c r="N49" s="166">
        <f t="shared" si="11"/>
        <v>740</v>
      </c>
      <c r="O49" s="166">
        <f t="shared" si="11"/>
        <v>800</v>
      </c>
      <c r="P49" s="166">
        <f t="shared" si="11"/>
        <v>0</v>
      </c>
    </row>
    <row r="50" spans="1:17" ht="22.5" customHeight="1" thickTop="1" thickBot="1" x14ac:dyDescent="0.25">
      <c r="A50" s="163" t="s">
        <v>63</v>
      </c>
      <c r="B50" s="164" t="s">
        <v>311</v>
      </c>
      <c r="C50" s="217" t="s">
        <v>283</v>
      </c>
      <c r="D50" s="166">
        <f>SUM(D51:D54)</f>
        <v>436</v>
      </c>
      <c r="E50" s="166">
        <f t="shared" ref="E50:P50" si="12">E51+E52+E53+E54</f>
        <v>108</v>
      </c>
      <c r="F50" s="166">
        <f t="shared" si="12"/>
        <v>328</v>
      </c>
      <c r="G50" s="166">
        <f t="shared" si="12"/>
        <v>140</v>
      </c>
      <c r="H50" s="166">
        <f t="shared" si="12"/>
        <v>0</v>
      </c>
      <c r="I50" s="166">
        <f t="shared" si="12"/>
        <v>0</v>
      </c>
      <c r="J50" s="166">
        <f t="shared" si="12"/>
        <v>0</v>
      </c>
      <c r="K50" s="166">
        <f t="shared" si="12"/>
        <v>0</v>
      </c>
      <c r="L50" s="166">
        <f t="shared" si="12"/>
        <v>328</v>
      </c>
      <c r="M50" s="166">
        <f t="shared" si="12"/>
        <v>0</v>
      </c>
      <c r="N50" s="166">
        <f t="shared" si="12"/>
        <v>0</v>
      </c>
      <c r="O50" s="166">
        <f t="shared" si="12"/>
        <v>0</v>
      </c>
      <c r="P50" s="166">
        <f t="shared" si="12"/>
        <v>0</v>
      </c>
    </row>
    <row r="51" spans="1:17" ht="17.25" customHeight="1" thickTop="1" x14ac:dyDescent="0.25">
      <c r="A51" s="229" t="s">
        <v>312</v>
      </c>
      <c r="B51" s="230" t="s">
        <v>208</v>
      </c>
      <c r="C51" s="171" t="s">
        <v>271</v>
      </c>
      <c r="D51" s="172">
        <f>E51+F51</f>
        <v>120</v>
      </c>
      <c r="E51" s="231">
        <v>40</v>
      </c>
      <c r="F51" s="173">
        <f>SUM(I51:P51)</f>
        <v>80</v>
      </c>
      <c r="G51" s="173">
        <v>40</v>
      </c>
      <c r="H51" s="174">
        <v>0</v>
      </c>
      <c r="I51" s="203">
        <v>0</v>
      </c>
      <c r="J51" s="178">
        <v>0</v>
      </c>
      <c r="K51" s="177">
        <v>0</v>
      </c>
      <c r="L51" s="178">
        <v>80</v>
      </c>
      <c r="M51" s="232">
        <v>0</v>
      </c>
      <c r="N51" s="176">
        <v>0</v>
      </c>
      <c r="O51" s="232">
        <v>0</v>
      </c>
      <c r="P51" s="233">
        <v>0</v>
      </c>
      <c r="Q51" s="7">
        <f>SUM(I51:P51)-F51</f>
        <v>0</v>
      </c>
    </row>
    <row r="52" spans="1:17" ht="25.5" customHeight="1" x14ac:dyDescent="0.25">
      <c r="A52" s="223" t="s">
        <v>313</v>
      </c>
      <c r="B52" s="222" t="s">
        <v>209</v>
      </c>
      <c r="C52" s="171" t="s">
        <v>265</v>
      </c>
      <c r="D52" s="172">
        <f>E52+F52</f>
        <v>208</v>
      </c>
      <c r="E52" s="147">
        <v>68</v>
      </c>
      <c r="F52" s="173">
        <f>SUM(I52:P52)</f>
        <v>140</v>
      </c>
      <c r="G52" s="147">
        <v>100</v>
      </c>
      <c r="H52" s="148">
        <v>0</v>
      </c>
      <c r="I52" s="149">
        <v>0</v>
      </c>
      <c r="J52" s="150">
        <v>0</v>
      </c>
      <c r="K52" s="151">
        <v>0</v>
      </c>
      <c r="L52" s="150">
        <v>140</v>
      </c>
      <c r="M52" s="234">
        <v>0</v>
      </c>
      <c r="N52" s="182">
        <v>0</v>
      </c>
      <c r="O52" s="234">
        <v>0</v>
      </c>
      <c r="P52" s="235">
        <v>0</v>
      </c>
      <c r="Q52" s="7">
        <f>SUM(I52:P52)-F52</f>
        <v>0</v>
      </c>
    </row>
    <row r="53" spans="1:17" ht="14.25" customHeight="1" x14ac:dyDescent="0.25">
      <c r="A53" s="223" t="s">
        <v>314</v>
      </c>
      <c r="B53" s="222" t="s">
        <v>64</v>
      </c>
      <c r="C53" s="171" t="s">
        <v>270</v>
      </c>
      <c r="D53" s="207">
        <v>72</v>
      </c>
      <c r="E53" s="147">
        <v>0</v>
      </c>
      <c r="F53" s="173">
        <f>SUM(I53:P53)</f>
        <v>72</v>
      </c>
      <c r="G53" s="147">
        <v>0</v>
      </c>
      <c r="H53" s="148">
        <v>0</v>
      </c>
      <c r="I53" s="149">
        <v>0</v>
      </c>
      <c r="J53" s="150">
        <v>0</v>
      </c>
      <c r="K53" s="151">
        <v>0</v>
      </c>
      <c r="L53" s="150">
        <v>72</v>
      </c>
      <c r="M53" s="234">
        <v>0</v>
      </c>
      <c r="N53" s="182">
        <v>0</v>
      </c>
      <c r="O53" s="234">
        <v>0</v>
      </c>
      <c r="P53" s="235">
        <v>0</v>
      </c>
      <c r="Q53" s="7">
        <f>SUM(I53:P53)-F53</f>
        <v>0</v>
      </c>
    </row>
    <row r="54" spans="1:17" ht="15.75" thickBot="1" x14ac:dyDescent="0.3">
      <c r="A54" s="227" t="s">
        <v>315</v>
      </c>
      <c r="B54" s="226" t="s">
        <v>156</v>
      </c>
      <c r="C54" s="171" t="s">
        <v>270</v>
      </c>
      <c r="D54" s="236">
        <v>36</v>
      </c>
      <c r="E54" s="206">
        <v>0</v>
      </c>
      <c r="F54" s="173">
        <f>SUM(I54:P54)</f>
        <v>36</v>
      </c>
      <c r="G54" s="206">
        <v>0</v>
      </c>
      <c r="H54" s="157">
        <v>0</v>
      </c>
      <c r="I54" s="154">
        <v>0</v>
      </c>
      <c r="J54" s="155">
        <v>0</v>
      </c>
      <c r="K54" s="156">
        <v>0</v>
      </c>
      <c r="L54" s="155">
        <v>36</v>
      </c>
      <c r="M54" s="237">
        <v>0</v>
      </c>
      <c r="N54" s="228">
        <v>0</v>
      </c>
      <c r="O54" s="237">
        <v>0</v>
      </c>
      <c r="P54" s="238">
        <v>0</v>
      </c>
      <c r="Q54" s="7">
        <f>SUM(I54:P54)-F54</f>
        <v>0</v>
      </c>
    </row>
    <row r="55" spans="1:17" ht="32.25" customHeight="1" thickTop="1" thickBot="1" x14ac:dyDescent="0.25">
      <c r="A55" s="163" t="s">
        <v>174</v>
      </c>
      <c r="B55" s="164" t="s">
        <v>210</v>
      </c>
      <c r="C55" s="217" t="s">
        <v>345</v>
      </c>
      <c r="D55" s="202">
        <f>SUM(D56:D62)</f>
        <v>1095</v>
      </c>
      <c r="E55" s="202">
        <f>SUM(E56:E62)</f>
        <v>292</v>
      </c>
      <c r="F55" s="202">
        <f>SUM(F56:F62)</f>
        <v>803</v>
      </c>
      <c r="G55" s="202">
        <f t="shared" ref="G55:P55" si="13">SUM(G56:G62)</f>
        <v>206</v>
      </c>
      <c r="H55" s="202">
        <f t="shared" si="13"/>
        <v>80</v>
      </c>
      <c r="I55" s="202">
        <f t="shared" si="13"/>
        <v>0</v>
      </c>
      <c r="J55" s="202">
        <f t="shared" si="13"/>
        <v>0</v>
      </c>
      <c r="K55" s="202">
        <f t="shared" si="13"/>
        <v>0</v>
      </c>
      <c r="L55" s="202">
        <f t="shared" si="13"/>
        <v>120</v>
      </c>
      <c r="M55" s="202">
        <f t="shared" si="13"/>
        <v>288</v>
      </c>
      <c r="N55" s="202">
        <f t="shared" si="13"/>
        <v>395</v>
      </c>
      <c r="O55" s="202">
        <f t="shared" si="13"/>
        <v>0</v>
      </c>
      <c r="P55" s="202">
        <f t="shared" si="13"/>
        <v>0</v>
      </c>
    </row>
    <row r="56" spans="1:17" ht="24" customHeight="1" thickTop="1" x14ac:dyDescent="0.25">
      <c r="A56" s="229" t="s">
        <v>316</v>
      </c>
      <c r="B56" s="239" t="s">
        <v>260</v>
      </c>
      <c r="C56" s="171" t="s">
        <v>340</v>
      </c>
      <c r="D56" s="172">
        <f>E56+F56</f>
        <v>221</v>
      </c>
      <c r="E56" s="173">
        <v>85</v>
      </c>
      <c r="F56" s="173">
        <f t="shared" ref="F56:F62" si="14">SUM(I56:P56)</f>
        <v>136</v>
      </c>
      <c r="G56" s="173">
        <v>40</v>
      </c>
      <c r="H56" s="174">
        <v>40</v>
      </c>
      <c r="I56" s="203">
        <v>0</v>
      </c>
      <c r="J56" s="178">
        <v>0</v>
      </c>
      <c r="K56" s="177">
        <v>0</v>
      </c>
      <c r="L56" s="178">
        <v>40</v>
      </c>
      <c r="M56" s="177">
        <v>96</v>
      </c>
      <c r="N56" s="178">
        <v>0</v>
      </c>
      <c r="O56" s="177">
        <v>0</v>
      </c>
      <c r="P56" s="174">
        <v>0</v>
      </c>
      <c r="Q56" s="7">
        <f t="shared" ref="Q56:Q62" si="15">SUM(I56:P56)-F56</f>
        <v>0</v>
      </c>
    </row>
    <row r="57" spans="1:17" ht="24.75" customHeight="1" x14ac:dyDescent="0.25">
      <c r="A57" s="223" t="s">
        <v>317</v>
      </c>
      <c r="B57" s="222" t="s">
        <v>211</v>
      </c>
      <c r="C57" s="171" t="s">
        <v>341</v>
      </c>
      <c r="D57" s="172">
        <f>E57+F57</f>
        <v>180</v>
      </c>
      <c r="E57" s="147">
        <v>60</v>
      </c>
      <c r="F57" s="173">
        <f t="shared" si="14"/>
        <v>120</v>
      </c>
      <c r="G57" s="147">
        <v>50</v>
      </c>
      <c r="H57" s="148">
        <v>0</v>
      </c>
      <c r="I57" s="149">
        <v>0</v>
      </c>
      <c r="J57" s="150">
        <v>0</v>
      </c>
      <c r="K57" s="151">
        <v>0</v>
      </c>
      <c r="L57" s="150">
        <v>40</v>
      </c>
      <c r="M57" s="151">
        <v>80</v>
      </c>
      <c r="N57" s="150">
        <v>0</v>
      </c>
      <c r="O57" s="151">
        <v>0</v>
      </c>
      <c r="P57" s="148">
        <v>0</v>
      </c>
      <c r="Q57" s="7">
        <f t="shared" si="15"/>
        <v>0</v>
      </c>
    </row>
    <row r="58" spans="1:17" ht="24.75" customHeight="1" x14ac:dyDescent="0.25">
      <c r="A58" s="223" t="s">
        <v>318</v>
      </c>
      <c r="B58" s="222" t="s">
        <v>212</v>
      </c>
      <c r="C58" s="171" t="s">
        <v>342</v>
      </c>
      <c r="D58" s="172">
        <f>E58+F58</f>
        <v>156</v>
      </c>
      <c r="E58" s="173">
        <v>52</v>
      </c>
      <c r="F58" s="173">
        <f t="shared" si="14"/>
        <v>104</v>
      </c>
      <c r="G58" s="173">
        <v>36</v>
      </c>
      <c r="H58" s="174">
        <v>40</v>
      </c>
      <c r="I58" s="203">
        <v>0</v>
      </c>
      <c r="J58" s="178">
        <v>0</v>
      </c>
      <c r="K58" s="177">
        <v>0</v>
      </c>
      <c r="L58" s="178">
        <v>40</v>
      </c>
      <c r="M58" s="177">
        <v>64</v>
      </c>
      <c r="N58" s="178">
        <v>0</v>
      </c>
      <c r="O58" s="177">
        <v>0</v>
      </c>
      <c r="P58" s="174">
        <v>0</v>
      </c>
      <c r="Q58" s="7">
        <f t="shared" si="15"/>
        <v>0</v>
      </c>
    </row>
    <row r="59" spans="1:17" ht="24.75" customHeight="1" x14ac:dyDescent="0.25">
      <c r="A59" s="223" t="s">
        <v>319</v>
      </c>
      <c r="B59" s="222" t="s">
        <v>199</v>
      </c>
      <c r="C59" s="171" t="s">
        <v>343</v>
      </c>
      <c r="D59" s="172">
        <f>E59+F59</f>
        <v>132</v>
      </c>
      <c r="E59" s="173">
        <v>44</v>
      </c>
      <c r="F59" s="173">
        <f t="shared" si="14"/>
        <v>88</v>
      </c>
      <c r="G59" s="173">
        <v>40</v>
      </c>
      <c r="H59" s="174">
        <v>0</v>
      </c>
      <c r="I59" s="203">
        <v>0</v>
      </c>
      <c r="J59" s="178">
        <v>0</v>
      </c>
      <c r="K59" s="177">
        <v>0</v>
      </c>
      <c r="L59" s="178">
        <v>0</v>
      </c>
      <c r="M59" s="177">
        <v>0</v>
      </c>
      <c r="N59" s="178">
        <v>88</v>
      </c>
      <c r="O59" s="177">
        <v>0</v>
      </c>
      <c r="P59" s="174">
        <v>0</v>
      </c>
      <c r="Q59" s="7">
        <f t="shared" si="15"/>
        <v>0</v>
      </c>
    </row>
    <row r="60" spans="1:17" ht="24.75" customHeight="1" x14ac:dyDescent="0.25">
      <c r="A60" s="223" t="s">
        <v>320</v>
      </c>
      <c r="B60" s="222" t="s">
        <v>213</v>
      </c>
      <c r="C60" s="171" t="s">
        <v>272</v>
      </c>
      <c r="D60" s="172">
        <f>E60+F60</f>
        <v>154</v>
      </c>
      <c r="E60" s="173">
        <v>51</v>
      </c>
      <c r="F60" s="173">
        <f t="shared" si="14"/>
        <v>103</v>
      </c>
      <c r="G60" s="173">
        <v>40</v>
      </c>
      <c r="H60" s="174">
        <v>0</v>
      </c>
      <c r="I60" s="203">
        <v>0</v>
      </c>
      <c r="J60" s="178">
        <v>0</v>
      </c>
      <c r="K60" s="177">
        <v>0</v>
      </c>
      <c r="L60" s="178">
        <v>0</v>
      </c>
      <c r="M60" s="177">
        <v>48</v>
      </c>
      <c r="N60" s="178">
        <v>55</v>
      </c>
      <c r="O60" s="177">
        <v>0</v>
      </c>
      <c r="P60" s="174">
        <v>0</v>
      </c>
      <c r="Q60" s="7">
        <f t="shared" si="15"/>
        <v>0</v>
      </c>
    </row>
    <row r="61" spans="1:17" ht="11.25" customHeight="1" x14ac:dyDescent="0.25">
      <c r="A61" s="223" t="s">
        <v>175</v>
      </c>
      <c r="B61" s="222" t="s">
        <v>64</v>
      </c>
      <c r="C61" s="171" t="s">
        <v>274</v>
      </c>
      <c r="D61" s="172">
        <v>72</v>
      </c>
      <c r="E61" s="173">
        <v>0</v>
      </c>
      <c r="F61" s="173">
        <f t="shared" si="14"/>
        <v>72</v>
      </c>
      <c r="G61" s="173">
        <v>0</v>
      </c>
      <c r="H61" s="174">
        <v>0</v>
      </c>
      <c r="I61" s="203">
        <v>0</v>
      </c>
      <c r="J61" s="178">
        <v>0</v>
      </c>
      <c r="K61" s="177">
        <v>0</v>
      </c>
      <c r="L61" s="178">
        <v>0</v>
      </c>
      <c r="M61" s="177">
        <v>0</v>
      </c>
      <c r="N61" s="178">
        <v>72</v>
      </c>
      <c r="O61" s="177">
        <v>0</v>
      </c>
      <c r="P61" s="174">
        <v>0</v>
      </c>
      <c r="Q61" s="7">
        <f t="shared" si="15"/>
        <v>0</v>
      </c>
    </row>
    <row r="62" spans="1:17" ht="12.75" customHeight="1" thickBot="1" x14ac:dyDescent="0.3">
      <c r="A62" s="227" t="s">
        <v>176</v>
      </c>
      <c r="B62" s="240" t="s">
        <v>156</v>
      </c>
      <c r="C62" s="171" t="s">
        <v>274</v>
      </c>
      <c r="D62" s="241">
        <v>180</v>
      </c>
      <c r="E62" s="242">
        <v>0</v>
      </c>
      <c r="F62" s="173">
        <f t="shared" si="14"/>
        <v>180</v>
      </c>
      <c r="G62" s="147">
        <v>0</v>
      </c>
      <c r="H62" s="157">
        <v>0</v>
      </c>
      <c r="I62" s="154">
        <v>0</v>
      </c>
      <c r="J62" s="155">
        <v>0</v>
      </c>
      <c r="K62" s="156">
        <v>0</v>
      </c>
      <c r="L62" s="155">
        <v>0</v>
      </c>
      <c r="M62" s="156">
        <v>0</v>
      </c>
      <c r="N62" s="155">
        <v>180</v>
      </c>
      <c r="O62" s="156">
        <v>0</v>
      </c>
      <c r="P62" s="157">
        <v>0</v>
      </c>
      <c r="Q62" s="7">
        <f t="shared" si="15"/>
        <v>0</v>
      </c>
    </row>
    <row r="63" spans="1:17" ht="32.25" customHeight="1" thickTop="1" thickBot="1" x14ac:dyDescent="0.25">
      <c r="A63" s="163" t="s">
        <v>321</v>
      </c>
      <c r="B63" s="164" t="s">
        <v>214</v>
      </c>
      <c r="C63" s="217" t="s">
        <v>368</v>
      </c>
      <c r="D63" s="202">
        <f>SUM(D64:D67)</f>
        <v>458</v>
      </c>
      <c r="E63" s="202">
        <f>SUM(E64:E67)</f>
        <v>106</v>
      </c>
      <c r="F63" s="202">
        <f>SUM(F64:F67)</f>
        <v>352</v>
      </c>
      <c r="G63" s="202">
        <f t="shared" ref="G63:P63" si="16">SUM(G64:G67)</f>
        <v>120</v>
      </c>
      <c r="H63" s="202">
        <f t="shared" si="16"/>
        <v>0</v>
      </c>
      <c r="I63" s="202">
        <f t="shared" si="16"/>
        <v>0</v>
      </c>
      <c r="J63" s="202">
        <f t="shared" si="16"/>
        <v>0</v>
      </c>
      <c r="K63" s="202">
        <f t="shared" si="16"/>
        <v>0</v>
      </c>
      <c r="L63" s="202">
        <f t="shared" si="16"/>
        <v>0</v>
      </c>
      <c r="M63" s="202">
        <f t="shared" si="16"/>
        <v>0</v>
      </c>
      <c r="N63" s="202">
        <f t="shared" si="16"/>
        <v>0</v>
      </c>
      <c r="O63" s="202">
        <f t="shared" si="16"/>
        <v>352</v>
      </c>
      <c r="P63" s="202">
        <f t="shared" si="16"/>
        <v>0</v>
      </c>
    </row>
    <row r="64" spans="1:17" ht="30.75" thickTop="1" x14ac:dyDescent="0.25">
      <c r="A64" s="243" t="s">
        <v>322</v>
      </c>
      <c r="B64" s="244" t="s">
        <v>215</v>
      </c>
      <c r="C64" s="245" t="s">
        <v>268</v>
      </c>
      <c r="D64" s="246">
        <f>E64+F64</f>
        <v>140</v>
      </c>
      <c r="E64" s="247">
        <v>60</v>
      </c>
      <c r="F64" s="247">
        <f>SUM(I64:P64)</f>
        <v>80</v>
      </c>
      <c r="G64" s="247">
        <v>60</v>
      </c>
      <c r="H64" s="233">
        <v>0</v>
      </c>
      <c r="I64" s="175">
        <v>0</v>
      </c>
      <c r="J64" s="176">
        <v>0</v>
      </c>
      <c r="K64" s="232">
        <v>0</v>
      </c>
      <c r="L64" s="176">
        <v>0</v>
      </c>
      <c r="M64" s="232">
        <v>0</v>
      </c>
      <c r="N64" s="176">
        <v>0</v>
      </c>
      <c r="O64" s="232">
        <v>80</v>
      </c>
      <c r="P64" s="233">
        <v>0</v>
      </c>
    </row>
    <row r="65" spans="1:19" ht="30" x14ac:dyDescent="0.25">
      <c r="A65" s="248" t="s">
        <v>323</v>
      </c>
      <c r="B65" s="249" t="s">
        <v>216</v>
      </c>
      <c r="C65" s="245" t="s">
        <v>268</v>
      </c>
      <c r="D65" s="246">
        <f>E65+F65</f>
        <v>138</v>
      </c>
      <c r="E65" s="250">
        <v>46</v>
      </c>
      <c r="F65" s="247">
        <v>92</v>
      </c>
      <c r="G65" s="250">
        <v>60</v>
      </c>
      <c r="H65" s="235">
        <v>0</v>
      </c>
      <c r="I65" s="181">
        <v>0</v>
      </c>
      <c r="J65" s="182">
        <v>0</v>
      </c>
      <c r="K65" s="234">
        <v>0</v>
      </c>
      <c r="L65" s="182">
        <v>0</v>
      </c>
      <c r="M65" s="234">
        <v>0</v>
      </c>
      <c r="N65" s="182">
        <v>0</v>
      </c>
      <c r="O65" s="234">
        <v>92</v>
      </c>
      <c r="P65" s="235">
        <v>0</v>
      </c>
      <c r="Q65" s="7">
        <f>SUM(I65:P65)-F65</f>
        <v>0</v>
      </c>
    </row>
    <row r="66" spans="1:19" ht="15" x14ac:dyDescent="0.25">
      <c r="A66" s="251" t="s">
        <v>324</v>
      </c>
      <c r="B66" s="252" t="s">
        <v>64</v>
      </c>
      <c r="C66" s="245" t="s">
        <v>268</v>
      </c>
      <c r="D66" s="253">
        <v>36</v>
      </c>
      <c r="E66" s="254">
        <v>0</v>
      </c>
      <c r="F66" s="247">
        <v>36</v>
      </c>
      <c r="G66" s="254">
        <v>0</v>
      </c>
      <c r="H66" s="238">
        <v>0</v>
      </c>
      <c r="I66" s="255">
        <v>0</v>
      </c>
      <c r="J66" s="228">
        <v>0</v>
      </c>
      <c r="K66" s="237">
        <v>0</v>
      </c>
      <c r="L66" s="228">
        <v>0</v>
      </c>
      <c r="M66" s="237">
        <v>0</v>
      </c>
      <c r="N66" s="228">
        <v>0</v>
      </c>
      <c r="O66" s="237">
        <v>36</v>
      </c>
      <c r="P66" s="238">
        <v>0</v>
      </c>
      <c r="Q66" s="7">
        <f>SUM(I66:P66)-F66</f>
        <v>0</v>
      </c>
    </row>
    <row r="67" spans="1:19" ht="15.75" thickBot="1" x14ac:dyDescent="0.3">
      <c r="A67" s="251" t="s">
        <v>171</v>
      </c>
      <c r="B67" s="252" t="s">
        <v>156</v>
      </c>
      <c r="C67" s="245" t="s">
        <v>268</v>
      </c>
      <c r="D67" s="253">
        <v>144</v>
      </c>
      <c r="E67" s="254">
        <v>0</v>
      </c>
      <c r="F67" s="247">
        <f>SUM(I67:P67)</f>
        <v>144</v>
      </c>
      <c r="G67" s="254">
        <v>0</v>
      </c>
      <c r="H67" s="238">
        <v>0</v>
      </c>
      <c r="I67" s="255">
        <v>0</v>
      </c>
      <c r="J67" s="228">
        <v>0</v>
      </c>
      <c r="K67" s="237">
        <v>0</v>
      </c>
      <c r="L67" s="228">
        <v>0</v>
      </c>
      <c r="M67" s="237">
        <v>0</v>
      </c>
      <c r="N67" s="228">
        <v>0</v>
      </c>
      <c r="O67" s="237">
        <v>144</v>
      </c>
      <c r="P67" s="238">
        <v>0</v>
      </c>
      <c r="Q67" s="7">
        <f>SUM(I67:P67)-F67</f>
        <v>0</v>
      </c>
    </row>
    <row r="68" spans="1:19" ht="31.5" customHeight="1" thickTop="1" thickBot="1" x14ac:dyDescent="0.25">
      <c r="A68" s="256" t="s">
        <v>172</v>
      </c>
      <c r="B68" s="257" t="s">
        <v>217</v>
      </c>
      <c r="C68" s="258" t="s">
        <v>344</v>
      </c>
      <c r="D68" s="259">
        <f>SUM(D69:D71)</f>
        <v>364</v>
      </c>
      <c r="E68" s="259">
        <f>E69+E70+E71</f>
        <v>96</v>
      </c>
      <c r="F68" s="259">
        <f>F69+F70+F71</f>
        <v>268</v>
      </c>
      <c r="G68" s="259">
        <f t="shared" ref="G68:P68" si="17">G69+G70+G71</f>
        <v>30</v>
      </c>
      <c r="H68" s="259">
        <f t="shared" si="17"/>
        <v>0</v>
      </c>
      <c r="I68" s="259">
        <f t="shared" si="17"/>
        <v>0</v>
      </c>
      <c r="J68" s="259">
        <f t="shared" si="17"/>
        <v>0</v>
      </c>
      <c r="K68" s="259">
        <f t="shared" si="17"/>
        <v>0</v>
      </c>
      <c r="L68" s="259">
        <f t="shared" si="17"/>
        <v>0</v>
      </c>
      <c r="M68" s="259">
        <f t="shared" si="17"/>
        <v>0</v>
      </c>
      <c r="N68" s="259">
        <f t="shared" si="17"/>
        <v>0</v>
      </c>
      <c r="O68" s="259">
        <f t="shared" si="17"/>
        <v>268</v>
      </c>
      <c r="P68" s="259">
        <f t="shared" si="17"/>
        <v>0</v>
      </c>
      <c r="R68" s="100"/>
    </row>
    <row r="69" spans="1:19" ht="12" customHeight="1" thickTop="1" x14ac:dyDescent="0.25">
      <c r="A69" s="248" t="s">
        <v>325</v>
      </c>
      <c r="B69" s="249" t="s">
        <v>218</v>
      </c>
      <c r="C69" s="245" t="s">
        <v>273</v>
      </c>
      <c r="D69" s="246">
        <f>E69+F69</f>
        <v>184</v>
      </c>
      <c r="E69" s="260">
        <v>96</v>
      </c>
      <c r="F69" s="247">
        <f>SUM(I69:P69)</f>
        <v>88</v>
      </c>
      <c r="G69" s="261">
        <v>30</v>
      </c>
      <c r="H69" s="262">
        <v>0</v>
      </c>
      <c r="I69" s="263">
        <v>0</v>
      </c>
      <c r="J69" s="264">
        <v>0</v>
      </c>
      <c r="K69" s="265">
        <v>0</v>
      </c>
      <c r="L69" s="264">
        <v>0</v>
      </c>
      <c r="M69" s="265">
        <v>0</v>
      </c>
      <c r="N69" s="266">
        <v>0</v>
      </c>
      <c r="O69" s="267">
        <v>88</v>
      </c>
      <c r="P69" s="268">
        <v>0</v>
      </c>
      <c r="Q69" s="7">
        <v>0</v>
      </c>
      <c r="R69" s="100"/>
    </row>
    <row r="70" spans="1:19" ht="12" customHeight="1" x14ac:dyDescent="0.25">
      <c r="A70" s="243" t="s">
        <v>220</v>
      </c>
      <c r="B70" s="244" t="s">
        <v>64</v>
      </c>
      <c r="C70" s="245" t="s">
        <v>268</v>
      </c>
      <c r="D70" s="269">
        <v>36</v>
      </c>
      <c r="E70" s="270">
        <v>0</v>
      </c>
      <c r="F70" s="247">
        <f>SUM(I70:P70)</f>
        <v>36</v>
      </c>
      <c r="G70" s="271">
        <v>0</v>
      </c>
      <c r="H70" s="272">
        <v>0</v>
      </c>
      <c r="I70" s="273">
        <v>0</v>
      </c>
      <c r="J70" s="214">
        <v>0</v>
      </c>
      <c r="K70" s="215">
        <v>0</v>
      </c>
      <c r="L70" s="214">
        <v>0</v>
      </c>
      <c r="M70" s="215">
        <v>0</v>
      </c>
      <c r="N70" s="274">
        <v>0</v>
      </c>
      <c r="O70" s="275">
        <v>36</v>
      </c>
      <c r="P70" s="276">
        <v>0</v>
      </c>
      <c r="Q70" s="7">
        <f>SUM(I70:P70)-F70</f>
        <v>0</v>
      </c>
      <c r="R70" s="100"/>
    </row>
    <row r="71" spans="1:19" ht="15.75" thickBot="1" x14ac:dyDescent="0.3">
      <c r="A71" s="251" t="s">
        <v>185</v>
      </c>
      <c r="B71" s="252" t="s">
        <v>186</v>
      </c>
      <c r="C71" s="277" t="s">
        <v>268</v>
      </c>
      <c r="D71" s="253">
        <v>144</v>
      </c>
      <c r="E71" s="254">
        <v>0</v>
      </c>
      <c r="F71" s="247">
        <f>SUM(I71:P71)</f>
        <v>144</v>
      </c>
      <c r="G71" s="278">
        <v>0</v>
      </c>
      <c r="H71" s="238">
        <v>0</v>
      </c>
      <c r="I71" s="255">
        <v>0</v>
      </c>
      <c r="J71" s="228">
        <v>0</v>
      </c>
      <c r="K71" s="237">
        <v>0</v>
      </c>
      <c r="L71" s="228">
        <v>0</v>
      </c>
      <c r="M71" s="237">
        <v>0</v>
      </c>
      <c r="N71" s="228">
        <v>0</v>
      </c>
      <c r="O71" s="237">
        <v>144</v>
      </c>
      <c r="P71" s="238">
        <v>0</v>
      </c>
      <c r="Q71" s="7">
        <f>SUM(I71:P71)-F71</f>
        <v>0</v>
      </c>
      <c r="S71" s="101"/>
    </row>
    <row r="72" spans="1:19" ht="44.25" thickTop="1" thickBot="1" x14ac:dyDescent="0.25">
      <c r="A72" s="279" t="s">
        <v>219</v>
      </c>
      <c r="B72" s="257" t="s">
        <v>326</v>
      </c>
      <c r="C72" s="258" t="s">
        <v>356</v>
      </c>
      <c r="D72" s="259">
        <f>SUM(D73:D76)</f>
        <v>367</v>
      </c>
      <c r="E72" s="259">
        <f>SUM(E73:E76)</f>
        <v>58</v>
      </c>
      <c r="F72" s="259">
        <f>SUM(F73:F76)</f>
        <v>309</v>
      </c>
      <c r="G72" s="259">
        <f t="shared" ref="G72:P72" si="18">SUM(G73:G76)</f>
        <v>82</v>
      </c>
      <c r="H72" s="259">
        <f t="shared" si="18"/>
        <v>0</v>
      </c>
      <c r="I72" s="259">
        <f t="shared" si="18"/>
        <v>0</v>
      </c>
      <c r="J72" s="259">
        <f t="shared" si="18"/>
        <v>0</v>
      </c>
      <c r="K72" s="259">
        <f t="shared" si="18"/>
        <v>0</v>
      </c>
      <c r="L72" s="259">
        <f t="shared" si="18"/>
        <v>0</v>
      </c>
      <c r="M72" s="259">
        <f t="shared" si="18"/>
        <v>0</v>
      </c>
      <c r="N72" s="259">
        <f t="shared" si="18"/>
        <v>309</v>
      </c>
      <c r="O72" s="259">
        <f t="shared" si="18"/>
        <v>0</v>
      </c>
      <c r="P72" s="259">
        <f t="shared" si="18"/>
        <v>0</v>
      </c>
      <c r="S72" s="101"/>
    </row>
    <row r="73" spans="1:19" ht="30.75" thickTop="1" x14ac:dyDescent="0.25">
      <c r="A73" s="280" t="s">
        <v>240</v>
      </c>
      <c r="B73" s="281" t="s">
        <v>224</v>
      </c>
      <c r="C73" s="282" t="s">
        <v>272</v>
      </c>
      <c r="D73" s="283">
        <f>E73+F73</f>
        <v>106</v>
      </c>
      <c r="E73" s="284">
        <v>32</v>
      </c>
      <c r="F73" s="247">
        <f t="shared" ref="F73:F82" si="19">SUM(I73:P73)</f>
        <v>74</v>
      </c>
      <c r="G73" s="260">
        <v>46</v>
      </c>
      <c r="H73" s="262">
        <v>0</v>
      </c>
      <c r="I73" s="283">
        <v>0</v>
      </c>
      <c r="J73" s="285">
        <v>0</v>
      </c>
      <c r="K73" s="265">
        <v>0</v>
      </c>
      <c r="L73" s="264">
        <v>0</v>
      </c>
      <c r="M73" s="265">
        <v>0</v>
      </c>
      <c r="N73" s="264">
        <v>74</v>
      </c>
      <c r="O73" s="283">
        <v>0</v>
      </c>
      <c r="P73" s="262">
        <v>0</v>
      </c>
      <c r="Q73" s="7">
        <f>SUM(I73:P73)-F73</f>
        <v>0</v>
      </c>
      <c r="S73" s="101"/>
    </row>
    <row r="74" spans="1:19" ht="15" x14ac:dyDescent="0.25">
      <c r="A74" s="248" t="s">
        <v>241</v>
      </c>
      <c r="B74" s="249" t="s">
        <v>225</v>
      </c>
      <c r="C74" s="286" t="s">
        <v>272</v>
      </c>
      <c r="D74" s="208">
        <f>E74+F74</f>
        <v>81</v>
      </c>
      <c r="E74" s="250">
        <v>26</v>
      </c>
      <c r="F74" s="247">
        <f t="shared" si="19"/>
        <v>55</v>
      </c>
      <c r="G74" s="250">
        <v>36</v>
      </c>
      <c r="H74" s="235">
        <v>0</v>
      </c>
      <c r="I74" s="208">
        <v>0</v>
      </c>
      <c r="J74" s="287">
        <v>0</v>
      </c>
      <c r="K74" s="234">
        <v>0</v>
      </c>
      <c r="L74" s="182">
        <v>0</v>
      </c>
      <c r="M74" s="234">
        <v>0</v>
      </c>
      <c r="N74" s="182">
        <v>55</v>
      </c>
      <c r="O74" s="208">
        <v>0</v>
      </c>
      <c r="P74" s="235">
        <v>0</v>
      </c>
      <c r="Q74" s="7">
        <f>SUM(I74:P74)-F74</f>
        <v>0</v>
      </c>
      <c r="S74" s="101"/>
    </row>
    <row r="75" spans="1:19" ht="16.5" customHeight="1" x14ac:dyDescent="0.25">
      <c r="A75" s="248" t="s">
        <v>196</v>
      </c>
      <c r="B75" s="249" t="s">
        <v>64</v>
      </c>
      <c r="C75" s="286" t="s">
        <v>274</v>
      </c>
      <c r="D75" s="208">
        <v>36</v>
      </c>
      <c r="E75" s="250">
        <v>0</v>
      </c>
      <c r="F75" s="247">
        <f t="shared" si="19"/>
        <v>36</v>
      </c>
      <c r="G75" s="250">
        <v>0</v>
      </c>
      <c r="H75" s="235">
        <v>0</v>
      </c>
      <c r="I75" s="208">
        <v>0</v>
      </c>
      <c r="J75" s="287">
        <v>0</v>
      </c>
      <c r="K75" s="234">
        <v>0</v>
      </c>
      <c r="L75" s="182">
        <v>0</v>
      </c>
      <c r="M75" s="234">
        <v>0</v>
      </c>
      <c r="N75" s="182">
        <v>36</v>
      </c>
      <c r="O75" s="208">
        <v>0</v>
      </c>
      <c r="P75" s="235">
        <v>0</v>
      </c>
      <c r="Q75" s="7">
        <f>SUM(I75:P75)-F75</f>
        <v>0</v>
      </c>
      <c r="S75" s="101"/>
    </row>
    <row r="76" spans="1:19" ht="11.25" customHeight="1" thickBot="1" x14ac:dyDescent="0.3">
      <c r="A76" s="288" t="s">
        <v>197</v>
      </c>
      <c r="B76" s="289" t="s">
        <v>156</v>
      </c>
      <c r="C76" s="290" t="s">
        <v>274</v>
      </c>
      <c r="D76" s="291">
        <v>144</v>
      </c>
      <c r="E76" s="292">
        <v>0</v>
      </c>
      <c r="F76" s="247">
        <f t="shared" si="19"/>
        <v>144</v>
      </c>
      <c r="G76" s="292">
        <v>0</v>
      </c>
      <c r="H76" s="293">
        <v>0</v>
      </c>
      <c r="I76" s="291">
        <v>0</v>
      </c>
      <c r="J76" s="294">
        <v>0</v>
      </c>
      <c r="K76" s="295">
        <v>0</v>
      </c>
      <c r="L76" s="296">
        <v>0</v>
      </c>
      <c r="M76" s="295">
        <v>0</v>
      </c>
      <c r="N76" s="296">
        <v>144</v>
      </c>
      <c r="O76" s="291">
        <v>0</v>
      </c>
      <c r="P76" s="293">
        <v>0</v>
      </c>
      <c r="Q76" s="7">
        <f>SUM(I76:P76)-F76</f>
        <v>0</v>
      </c>
      <c r="S76" s="101"/>
    </row>
    <row r="77" spans="1:19" ht="16.5" customHeight="1" thickTop="1" thickBot="1" x14ac:dyDescent="0.25">
      <c r="A77" s="297" t="s">
        <v>360</v>
      </c>
      <c r="B77" s="257" t="s">
        <v>361</v>
      </c>
      <c r="C77" s="258" t="s">
        <v>371</v>
      </c>
      <c r="D77" s="259">
        <f>SUM(D78:D81)</f>
        <v>266</v>
      </c>
      <c r="E77" s="259">
        <f t="shared" ref="E77:P77" si="20">SUM(E78:E81)</f>
        <v>50</v>
      </c>
      <c r="F77" s="259">
        <f t="shared" si="20"/>
        <v>216</v>
      </c>
      <c r="G77" s="259">
        <f t="shared" si="20"/>
        <v>60</v>
      </c>
      <c r="H77" s="259">
        <f t="shared" si="20"/>
        <v>0</v>
      </c>
      <c r="I77" s="259">
        <f t="shared" si="20"/>
        <v>0</v>
      </c>
      <c r="J77" s="259">
        <f t="shared" si="20"/>
        <v>0</v>
      </c>
      <c r="K77" s="259">
        <f t="shared" si="20"/>
        <v>0</v>
      </c>
      <c r="L77" s="259">
        <f t="shared" si="20"/>
        <v>0</v>
      </c>
      <c r="M77" s="259">
        <f t="shared" si="20"/>
        <v>0</v>
      </c>
      <c r="N77" s="259">
        <f t="shared" si="20"/>
        <v>36</v>
      </c>
      <c r="O77" s="259">
        <f t="shared" si="20"/>
        <v>180</v>
      </c>
      <c r="P77" s="259">
        <f t="shared" si="20"/>
        <v>0</v>
      </c>
      <c r="S77" s="101"/>
    </row>
    <row r="78" spans="1:19" ht="11.25" customHeight="1" thickTop="1" thickBot="1" x14ac:dyDescent="0.3">
      <c r="A78" s="298" t="s">
        <v>362</v>
      </c>
      <c r="B78" s="299" t="s">
        <v>363</v>
      </c>
      <c r="C78" s="245" t="s">
        <v>369</v>
      </c>
      <c r="D78" s="283">
        <f>E78+F78</f>
        <v>90</v>
      </c>
      <c r="E78" s="260">
        <v>30</v>
      </c>
      <c r="F78" s="247">
        <f>SUM(I78:P78)</f>
        <v>60</v>
      </c>
      <c r="G78" s="260">
        <v>40</v>
      </c>
      <c r="H78" s="260">
        <v>0</v>
      </c>
      <c r="I78" s="260">
        <v>0</v>
      </c>
      <c r="J78" s="260">
        <v>0</v>
      </c>
      <c r="K78" s="260">
        <v>0</v>
      </c>
      <c r="L78" s="260">
        <v>0</v>
      </c>
      <c r="M78" s="260">
        <v>0</v>
      </c>
      <c r="N78" s="260">
        <v>36</v>
      </c>
      <c r="O78" s="260">
        <v>24</v>
      </c>
      <c r="P78" s="262">
        <v>0</v>
      </c>
      <c r="Q78" s="7">
        <f>SUM(I78:P78)-F78</f>
        <v>0</v>
      </c>
      <c r="S78" s="101"/>
    </row>
    <row r="79" spans="1:19" ht="11.25" customHeight="1" thickTop="1" x14ac:dyDescent="0.25">
      <c r="A79" s="300" t="s">
        <v>364</v>
      </c>
      <c r="B79" s="301" t="s">
        <v>365</v>
      </c>
      <c r="C79" s="245" t="s">
        <v>370</v>
      </c>
      <c r="D79" s="283">
        <f>E79+F79</f>
        <v>50</v>
      </c>
      <c r="E79" s="250">
        <v>20</v>
      </c>
      <c r="F79" s="247">
        <f>SUM(I79:P79)</f>
        <v>30</v>
      </c>
      <c r="G79" s="250">
        <v>20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30</v>
      </c>
      <c r="P79" s="235">
        <v>0</v>
      </c>
      <c r="Q79" s="7">
        <f>SUM(I79:P79)-F79</f>
        <v>0</v>
      </c>
      <c r="S79" s="101"/>
    </row>
    <row r="80" spans="1:19" ht="11.25" customHeight="1" x14ac:dyDescent="0.25">
      <c r="A80" s="300" t="s">
        <v>366</v>
      </c>
      <c r="B80" s="301" t="s">
        <v>64</v>
      </c>
      <c r="C80" s="245" t="s">
        <v>268</v>
      </c>
      <c r="D80" s="250">
        <v>72</v>
      </c>
      <c r="E80" s="250">
        <v>0</v>
      </c>
      <c r="F80" s="247">
        <f>SUM(I80:P80)</f>
        <v>72</v>
      </c>
      <c r="G80" s="250">
        <v>0</v>
      </c>
      <c r="H80" s="250">
        <v>0</v>
      </c>
      <c r="I80" s="250">
        <v>0</v>
      </c>
      <c r="J80" s="250">
        <v>0</v>
      </c>
      <c r="K80" s="250">
        <v>0</v>
      </c>
      <c r="L80" s="250">
        <v>0</v>
      </c>
      <c r="M80" s="250">
        <v>0</v>
      </c>
      <c r="N80" s="250">
        <v>0</v>
      </c>
      <c r="O80" s="250">
        <v>72</v>
      </c>
      <c r="P80" s="235">
        <v>0</v>
      </c>
      <c r="Q80" s="7">
        <f>SUM(I80:P80)-F80</f>
        <v>0</v>
      </c>
      <c r="S80" s="101"/>
    </row>
    <row r="81" spans="1:19" ht="11.25" customHeight="1" thickBot="1" x14ac:dyDescent="0.3">
      <c r="A81" s="302" t="s">
        <v>367</v>
      </c>
      <c r="B81" s="303" t="s">
        <v>186</v>
      </c>
      <c r="C81" s="245" t="s">
        <v>268</v>
      </c>
      <c r="D81" s="292">
        <v>54</v>
      </c>
      <c r="E81" s="292">
        <v>0</v>
      </c>
      <c r="F81" s="247">
        <f>SUM(I81:P81)</f>
        <v>54</v>
      </c>
      <c r="G81" s="304">
        <v>0</v>
      </c>
      <c r="H81" s="292">
        <v>0</v>
      </c>
      <c r="I81" s="292">
        <v>0</v>
      </c>
      <c r="J81" s="292"/>
      <c r="K81" s="292">
        <v>0</v>
      </c>
      <c r="L81" s="292">
        <v>0</v>
      </c>
      <c r="M81" s="292"/>
      <c r="N81" s="292">
        <v>0</v>
      </c>
      <c r="O81" s="292">
        <v>54</v>
      </c>
      <c r="P81" s="293">
        <v>0</v>
      </c>
      <c r="Q81" s="7">
        <f>SUM(I81:P81)-F81</f>
        <v>0</v>
      </c>
      <c r="S81" s="101"/>
    </row>
    <row r="82" spans="1:19" ht="16.5" thickTop="1" thickBot="1" x14ac:dyDescent="0.25">
      <c r="A82" s="305"/>
      <c r="B82" s="202" t="s">
        <v>173</v>
      </c>
      <c r="C82" s="217" t="s">
        <v>372</v>
      </c>
      <c r="D82" s="306">
        <f>D34+D25+D10</f>
        <v>6890</v>
      </c>
      <c r="E82" s="307">
        <f>E34+E25+E10</f>
        <v>1490</v>
      </c>
      <c r="F82" s="308">
        <f t="shared" si="19"/>
        <v>5188</v>
      </c>
      <c r="G82" s="307">
        <f t="shared" ref="G82:P82" si="21">G34+G25+G10</f>
        <v>1669</v>
      </c>
      <c r="H82" s="307">
        <f t="shared" si="21"/>
        <v>80</v>
      </c>
      <c r="I82" s="309">
        <f t="shared" si="21"/>
        <v>512</v>
      </c>
      <c r="J82" s="309">
        <f t="shared" si="21"/>
        <v>752</v>
      </c>
      <c r="K82" s="309">
        <f t="shared" si="21"/>
        <v>576</v>
      </c>
      <c r="L82" s="309">
        <f t="shared" si="21"/>
        <v>828</v>
      </c>
      <c r="M82" s="309">
        <f t="shared" si="21"/>
        <v>576</v>
      </c>
      <c r="N82" s="309">
        <f t="shared" si="21"/>
        <v>864</v>
      </c>
      <c r="O82" s="307">
        <f t="shared" si="21"/>
        <v>1080</v>
      </c>
      <c r="P82" s="310">
        <f t="shared" si="21"/>
        <v>0</v>
      </c>
      <c r="Q82" s="7">
        <f>SUM(I82:P82)</f>
        <v>5188</v>
      </c>
    </row>
    <row r="83" spans="1:19" ht="16.5" thickTop="1" thickBot="1" x14ac:dyDescent="0.25">
      <c r="A83" s="311" t="s">
        <v>49</v>
      </c>
      <c r="B83" s="312" t="s">
        <v>50</v>
      </c>
      <c r="C83" s="313"/>
      <c r="D83" s="314"/>
      <c r="E83" s="315"/>
      <c r="F83" s="316"/>
      <c r="G83" s="317"/>
      <c r="H83" s="318"/>
      <c r="I83" s="203"/>
      <c r="J83" s="178"/>
      <c r="K83" s="177"/>
      <c r="L83" s="178"/>
      <c r="M83" s="177"/>
      <c r="N83" s="178"/>
      <c r="O83" s="177"/>
      <c r="P83" s="174" t="s">
        <v>222</v>
      </c>
    </row>
    <row r="84" spans="1:19" s="9" customFormat="1" ht="15.75" thickBot="1" x14ac:dyDescent="0.25">
      <c r="A84" s="319" t="s">
        <v>177</v>
      </c>
      <c r="B84" s="320" t="s">
        <v>178</v>
      </c>
      <c r="C84" s="321"/>
      <c r="D84" s="322"/>
      <c r="E84" s="242"/>
      <c r="F84" s="242"/>
      <c r="G84" s="242"/>
      <c r="H84" s="323"/>
      <c r="I84" s="324"/>
      <c r="J84" s="325"/>
      <c r="K84" s="326"/>
      <c r="L84" s="325"/>
      <c r="M84" s="326"/>
      <c r="N84" s="325"/>
      <c r="O84" s="326"/>
      <c r="P84" s="323" t="s">
        <v>223</v>
      </c>
      <c r="S84" s="107"/>
    </row>
    <row r="85" spans="1:19" s="9" customFormat="1" ht="12.75" customHeight="1" thickTop="1" x14ac:dyDescent="0.2">
      <c r="A85" s="376"/>
      <c r="B85" s="377"/>
      <c r="C85" s="377"/>
      <c r="D85" s="377"/>
      <c r="E85" s="378"/>
      <c r="F85" s="379" t="s">
        <v>55</v>
      </c>
      <c r="G85" s="386" t="s">
        <v>184</v>
      </c>
      <c r="H85" s="387"/>
      <c r="I85" s="327">
        <f>I82-I86-I87</f>
        <v>512</v>
      </c>
      <c r="J85" s="328">
        <f t="shared" ref="J85:P85" si="22">J82-J86-J87</f>
        <v>752</v>
      </c>
      <c r="K85" s="329">
        <f t="shared" si="22"/>
        <v>576</v>
      </c>
      <c r="L85" s="330">
        <f t="shared" si="22"/>
        <v>720</v>
      </c>
      <c r="M85" s="327">
        <f t="shared" si="22"/>
        <v>576</v>
      </c>
      <c r="N85" s="328">
        <f>N82-N86-N87</f>
        <v>432</v>
      </c>
      <c r="O85" s="329">
        <f>O82-O86-O87</f>
        <v>594</v>
      </c>
      <c r="P85" s="331">
        <f t="shared" si="22"/>
        <v>0</v>
      </c>
      <c r="Q85" s="9">
        <f>SUM(I85:P85)/36</f>
        <v>115.61111111111111</v>
      </c>
      <c r="S85" s="107"/>
    </row>
    <row r="86" spans="1:19" s="9" customFormat="1" ht="9.75" customHeight="1" x14ac:dyDescent="0.2">
      <c r="A86" s="332"/>
      <c r="B86" s="333"/>
      <c r="C86" s="334"/>
      <c r="D86" s="334"/>
      <c r="E86" s="335"/>
      <c r="F86" s="380"/>
      <c r="G86" s="388" t="s">
        <v>180</v>
      </c>
      <c r="H86" s="389"/>
      <c r="I86" s="336">
        <f>I75+I66+I61+I53+I70+I80</f>
        <v>0</v>
      </c>
      <c r="J86" s="336">
        <f t="shared" ref="J86:P86" si="23">J75+J66+J61+J53+J70+J80</f>
        <v>0</v>
      </c>
      <c r="K86" s="336">
        <f t="shared" si="23"/>
        <v>0</v>
      </c>
      <c r="L86" s="336">
        <f t="shared" si="23"/>
        <v>72</v>
      </c>
      <c r="M86" s="336">
        <f t="shared" si="23"/>
        <v>0</v>
      </c>
      <c r="N86" s="336">
        <f t="shared" si="23"/>
        <v>108</v>
      </c>
      <c r="O86" s="336">
        <f t="shared" si="23"/>
        <v>144</v>
      </c>
      <c r="P86" s="336">
        <f t="shared" si="23"/>
        <v>0</v>
      </c>
      <c r="Q86" s="9">
        <f>SUM(I86:P86)/36</f>
        <v>9</v>
      </c>
    </row>
    <row r="87" spans="1:19" s="9" customFormat="1" ht="11.25" customHeight="1" x14ac:dyDescent="0.2">
      <c r="A87" s="332"/>
      <c r="B87" s="333" t="s">
        <v>284</v>
      </c>
      <c r="C87" s="334"/>
      <c r="D87" s="334"/>
      <c r="E87" s="335"/>
      <c r="F87" s="380"/>
      <c r="G87" s="388" t="s">
        <v>179</v>
      </c>
      <c r="H87" s="389"/>
      <c r="I87" s="336">
        <f>I76+I71+I67+I62+I54+I81</f>
        <v>0</v>
      </c>
      <c r="J87" s="336">
        <f t="shared" ref="J87:P87" si="24">J76+J71+J67+J62+J54+J81</f>
        <v>0</v>
      </c>
      <c r="K87" s="336">
        <f t="shared" si="24"/>
        <v>0</v>
      </c>
      <c r="L87" s="336">
        <f t="shared" si="24"/>
        <v>36</v>
      </c>
      <c r="M87" s="336">
        <f t="shared" si="24"/>
        <v>0</v>
      </c>
      <c r="N87" s="336">
        <f t="shared" si="24"/>
        <v>324</v>
      </c>
      <c r="O87" s="336">
        <f t="shared" si="24"/>
        <v>342</v>
      </c>
      <c r="P87" s="336">
        <f t="shared" si="24"/>
        <v>0</v>
      </c>
      <c r="Q87" s="9">
        <f>SUM(I87:P87)/36</f>
        <v>19.5</v>
      </c>
    </row>
    <row r="88" spans="1:19" s="9" customFormat="1" ht="11.25" customHeight="1" x14ac:dyDescent="0.2">
      <c r="A88" s="332"/>
      <c r="B88" s="333"/>
      <c r="C88" s="334"/>
      <c r="D88" s="334"/>
      <c r="E88" s="335"/>
      <c r="F88" s="380"/>
      <c r="G88" s="388" t="s">
        <v>181</v>
      </c>
      <c r="H88" s="389"/>
      <c r="I88" s="337">
        <v>0</v>
      </c>
      <c r="J88" s="338">
        <v>0</v>
      </c>
      <c r="K88" s="336">
        <v>0</v>
      </c>
      <c r="L88" s="338">
        <v>0</v>
      </c>
      <c r="M88" s="336">
        <v>0</v>
      </c>
      <c r="N88" s="338">
        <v>0</v>
      </c>
      <c r="O88" s="336">
        <v>0</v>
      </c>
      <c r="P88" s="339" t="s">
        <v>222</v>
      </c>
    </row>
    <row r="89" spans="1:19" s="9" customFormat="1" ht="10.5" customHeight="1" x14ac:dyDescent="0.2">
      <c r="A89" s="332"/>
      <c r="B89" s="333"/>
      <c r="C89" s="340"/>
      <c r="D89" s="334"/>
      <c r="E89" s="335"/>
      <c r="F89" s="380"/>
      <c r="G89" s="388" t="s">
        <v>56</v>
      </c>
      <c r="H89" s="389"/>
      <c r="I89" s="337">
        <v>2</v>
      </c>
      <c r="J89" s="338">
        <v>5</v>
      </c>
      <c r="K89" s="336">
        <v>3</v>
      </c>
      <c r="L89" s="338">
        <v>2</v>
      </c>
      <c r="M89" s="336">
        <v>2</v>
      </c>
      <c r="N89" s="338">
        <v>5</v>
      </c>
      <c r="O89" s="336">
        <v>5</v>
      </c>
      <c r="P89" s="341">
        <v>0</v>
      </c>
      <c r="Q89" s="9">
        <f>SUM(I89:P89)</f>
        <v>24</v>
      </c>
    </row>
    <row r="90" spans="1:19" s="9" customFormat="1" ht="12" customHeight="1" x14ac:dyDescent="0.2">
      <c r="A90" s="332"/>
      <c r="B90" s="333"/>
      <c r="C90" s="334"/>
      <c r="D90" s="334"/>
      <c r="E90" s="335"/>
      <c r="F90" s="381"/>
      <c r="G90" s="407" t="s">
        <v>183</v>
      </c>
      <c r="H90" s="389"/>
      <c r="I90" s="342">
        <v>1</v>
      </c>
      <c r="J90" s="343">
        <v>8</v>
      </c>
      <c r="K90" s="344">
        <v>4</v>
      </c>
      <c r="L90" s="343">
        <v>6</v>
      </c>
      <c r="M90" s="344">
        <v>4</v>
      </c>
      <c r="N90" s="343">
        <v>6</v>
      </c>
      <c r="O90" s="344">
        <v>10</v>
      </c>
      <c r="P90" s="345">
        <v>0</v>
      </c>
      <c r="Q90" s="9">
        <f>SUM(I90:P90)</f>
        <v>39</v>
      </c>
    </row>
    <row r="91" spans="1:19" s="9" customFormat="1" ht="15.75" thickBot="1" x14ac:dyDescent="0.3">
      <c r="A91" s="346"/>
      <c r="B91" s="347"/>
      <c r="C91" s="348"/>
      <c r="D91" s="348"/>
      <c r="E91" s="349"/>
      <c r="F91" s="382"/>
      <c r="G91" s="396" t="s">
        <v>182</v>
      </c>
      <c r="H91" s="397"/>
      <c r="I91" s="350">
        <v>1</v>
      </c>
      <c r="J91" s="351">
        <v>0</v>
      </c>
      <c r="K91" s="352">
        <v>1</v>
      </c>
      <c r="L91" s="351">
        <v>0</v>
      </c>
      <c r="M91" s="352">
        <v>1</v>
      </c>
      <c r="N91" s="351">
        <v>0</v>
      </c>
      <c r="O91" s="352">
        <v>0</v>
      </c>
      <c r="P91" s="353">
        <v>0</v>
      </c>
      <c r="Q91" s="9">
        <f>SUM(I91:P91)</f>
        <v>3</v>
      </c>
    </row>
    <row r="92" spans="1:19" s="9" customFormat="1" ht="13.5" thickTop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</sheetData>
  <mergeCells count="33">
    <mergeCell ref="N1:P1"/>
    <mergeCell ref="A3:P5"/>
    <mergeCell ref="C6:C9"/>
    <mergeCell ref="B6:B9"/>
    <mergeCell ref="D6:H6"/>
    <mergeCell ref="K7:L7"/>
    <mergeCell ref="L8:L9"/>
    <mergeCell ref="E7:E9"/>
    <mergeCell ref="I7:J7"/>
    <mergeCell ref="O8:O9"/>
    <mergeCell ref="D7:D9"/>
    <mergeCell ref="G90:H90"/>
    <mergeCell ref="G86:H86"/>
    <mergeCell ref="I8:I9"/>
    <mergeCell ref="N8:N9"/>
    <mergeCell ref="J8:J9"/>
    <mergeCell ref="G88:H88"/>
    <mergeCell ref="I6:P6"/>
    <mergeCell ref="O7:P7"/>
    <mergeCell ref="P8:P9"/>
    <mergeCell ref="M7:N7"/>
    <mergeCell ref="M8:M9"/>
    <mergeCell ref="K8:K9"/>
    <mergeCell ref="A85:E85"/>
    <mergeCell ref="F85:F91"/>
    <mergeCell ref="A6:A9"/>
    <mergeCell ref="G85:H85"/>
    <mergeCell ref="G89:H89"/>
    <mergeCell ref="G8:H8"/>
    <mergeCell ref="G87:H87"/>
    <mergeCell ref="F7:H7"/>
    <mergeCell ref="F8:F9"/>
    <mergeCell ref="G91:H91"/>
  </mergeCells>
  <phoneticPr fontId="2" type="noConversion"/>
  <pageMargins left="0.23622047244094491" right="0.27559055118110237" top="0.94488188976377963" bottom="7.874015748031496E-2" header="0" footer="0"/>
  <pageSetup paperSize="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topLeftCell="A7" workbookViewId="0">
      <selection activeCell="BJ36" sqref="BJ36"/>
    </sheetView>
  </sheetViews>
  <sheetFormatPr defaultColWidth="2.28515625" defaultRowHeight="12.75" x14ac:dyDescent="0.2"/>
  <cols>
    <col min="1" max="53" width="2.7109375" customWidth="1"/>
    <col min="54" max="54" width="2.42578125" customWidth="1"/>
    <col min="55" max="55" width="3.42578125" customWidth="1"/>
    <col min="56" max="56" width="4.140625" customWidth="1"/>
    <col min="57" max="57" width="2.140625" customWidth="1"/>
    <col min="58" max="59" width="2.7109375" customWidth="1"/>
    <col min="60" max="60" width="1.85546875" customWidth="1"/>
    <col min="61" max="61" width="2.140625" customWidth="1"/>
    <col min="62" max="62" width="2.7109375" customWidth="1"/>
    <col min="63" max="63" width="3.5703125" customWidth="1"/>
  </cols>
  <sheetData>
    <row r="1" spans="3:63" x14ac:dyDescent="0.2">
      <c r="C1" s="8" t="s">
        <v>198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AW1" s="103" t="s">
        <v>132</v>
      </c>
      <c r="AX1" s="103"/>
      <c r="AY1" s="103"/>
      <c r="AZ1" s="103"/>
      <c r="BA1" s="103"/>
      <c r="BB1" s="103"/>
      <c r="BC1" s="103"/>
      <c r="BD1" s="62"/>
      <c r="BE1" s="62"/>
      <c r="BF1" s="62"/>
      <c r="BG1" s="62"/>
      <c r="BH1" s="62"/>
      <c r="BI1" s="62"/>
      <c r="BJ1" s="62"/>
      <c r="BK1" s="62"/>
    </row>
    <row r="2" spans="3:63" x14ac:dyDescent="0.2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AW2" s="103" t="s">
        <v>158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4" t="s">
        <v>168</v>
      </c>
      <c r="BH2" s="104"/>
      <c r="BI2" s="104"/>
      <c r="BJ2" s="104"/>
      <c r="BK2" s="104"/>
    </row>
    <row r="3" spans="3:63" x14ac:dyDescent="0.2">
      <c r="C3" s="8" t="s">
        <v>279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W3" s="105"/>
      <c r="AX3" s="105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5"/>
      <c r="BJ3" s="105"/>
      <c r="BK3" s="105"/>
    </row>
    <row r="4" spans="3:63" x14ac:dyDescent="0.2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AW4" s="62" t="s">
        <v>133</v>
      </c>
      <c r="AX4" s="63">
        <v>28</v>
      </c>
      <c r="AY4" s="62" t="s">
        <v>133</v>
      </c>
      <c r="AZ4" s="425" t="s">
        <v>282</v>
      </c>
      <c r="BA4" s="425"/>
      <c r="BB4" s="425"/>
      <c r="BC4" s="425"/>
      <c r="BD4" s="425"/>
      <c r="BE4" s="425"/>
      <c r="BF4" s="425"/>
      <c r="BG4" s="102"/>
      <c r="BH4" s="424">
        <v>2014</v>
      </c>
      <c r="BI4" s="424"/>
      <c r="BJ4" s="424"/>
      <c r="BK4" s="64" t="s">
        <v>134</v>
      </c>
    </row>
    <row r="5" spans="3:63" x14ac:dyDescent="0.2">
      <c r="C5" s="8" t="s">
        <v>280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AW5" s="65"/>
      <c r="AX5" s="108"/>
      <c r="AY5" s="108"/>
      <c r="AZ5" s="108"/>
      <c r="BA5" s="108"/>
      <c r="BB5" s="108"/>
      <c r="BC5" s="108"/>
      <c r="BD5" s="108"/>
      <c r="BE5" s="66"/>
      <c r="BF5" s="66"/>
      <c r="BG5" s="66"/>
      <c r="BH5" s="67"/>
      <c r="BI5" s="67"/>
      <c r="BJ5" s="67"/>
      <c r="BK5" s="67"/>
    </row>
    <row r="6" spans="3:63" x14ac:dyDescent="0.2">
      <c r="AW6" s="65"/>
      <c r="AX6" s="108"/>
      <c r="AY6" s="108"/>
      <c r="AZ6" s="108"/>
      <c r="BA6" s="108"/>
      <c r="BB6" s="108"/>
      <c r="BC6" s="108"/>
      <c r="BD6" s="108"/>
      <c r="BE6" s="66"/>
      <c r="BF6" s="66"/>
      <c r="BG6" s="66"/>
      <c r="BH6" s="67"/>
      <c r="BI6" s="67"/>
      <c r="BJ6" s="67"/>
      <c r="BK6" s="67"/>
    </row>
    <row r="7" spans="3:63" x14ac:dyDescent="0.2">
      <c r="AW7" s="65"/>
      <c r="AX7" s="108"/>
      <c r="AY7" s="108"/>
      <c r="AZ7" s="108"/>
      <c r="BA7" s="108"/>
      <c r="BB7" s="108"/>
      <c r="BC7" s="108"/>
      <c r="BD7" s="108"/>
      <c r="BE7" s="66"/>
      <c r="BF7" s="66"/>
      <c r="BG7" s="66"/>
      <c r="BH7" s="67"/>
      <c r="BI7" s="67"/>
      <c r="BJ7" s="67"/>
      <c r="BK7" s="67"/>
    </row>
    <row r="8" spans="3:63" x14ac:dyDescent="0.2">
      <c r="AW8" s="65"/>
      <c r="AX8" s="108"/>
      <c r="AY8" s="108"/>
      <c r="AZ8" s="108"/>
      <c r="BA8" s="108"/>
      <c r="BB8" s="108"/>
      <c r="BC8" s="108"/>
      <c r="BD8" s="108"/>
      <c r="BE8" s="66"/>
      <c r="BF8" s="66"/>
      <c r="BG8" s="66"/>
      <c r="BH8" s="67"/>
      <c r="BI8" s="67"/>
      <c r="BJ8" s="67"/>
      <c r="BK8" s="67"/>
    </row>
    <row r="9" spans="3:63" x14ac:dyDescent="0.2">
      <c r="AW9" s="65"/>
      <c r="AX9" s="108"/>
      <c r="AY9" s="108"/>
      <c r="AZ9" s="108"/>
      <c r="BA9" s="108"/>
      <c r="BB9" s="108"/>
      <c r="BC9" s="108"/>
      <c r="BD9" s="108"/>
      <c r="BE9" s="66"/>
      <c r="BF9" s="66"/>
      <c r="BG9" s="66"/>
      <c r="BH9" s="67"/>
      <c r="BI9" s="67"/>
      <c r="BJ9" s="67"/>
      <c r="BK9" s="67"/>
    </row>
    <row r="10" spans="3:63" x14ac:dyDescent="0.2"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</row>
    <row r="12" spans="3:63" x14ac:dyDescent="0.2">
      <c r="BE12" s="61"/>
    </row>
    <row r="14" spans="3:63" ht="30.75" customHeight="1" x14ac:dyDescent="0.2"/>
    <row r="15" spans="3:63" ht="30.75" customHeight="1" x14ac:dyDescent="0.2"/>
    <row r="17" spans="1:68" s="11" customFormat="1" ht="27" customHeight="1" thickBo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6" t="s">
        <v>66</v>
      </c>
      <c r="T17" s="12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  <c r="BC17" s="145" t="s">
        <v>67</v>
      </c>
      <c r="BD17" s="16"/>
      <c r="BE17" s="16"/>
      <c r="BF17" s="16"/>
      <c r="BG17" s="16"/>
      <c r="BH17" s="16"/>
      <c r="BI17" s="16"/>
      <c r="BJ17" s="16"/>
      <c r="BK17" s="17"/>
      <c r="BL17" s="17"/>
      <c r="BM17" s="18"/>
      <c r="BN17" s="19"/>
      <c r="BO17" s="19"/>
      <c r="BP17" s="19"/>
    </row>
    <row r="18" spans="1:68" s="30" customFormat="1" ht="45" customHeight="1" x14ac:dyDescent="0.2">
      <c r="A18" s="20"/>
      <c r="B18" s="21" t="s">
        <v>68</v>
      </c>
      <c r="C18" s="21"/>
      <c r="D18" s="21"/>
      <c r="E18" s="21"/>
      <c r="F18" s="22"/>
      <c r="G18" s="21" t="s">
        <v>69</v>
      </c>
      <c r="H18" s="21"/>
      <c r="I18" s="21"/>
      <c r="J18" s="22"/>
      <c r="K18" s="21" t="s">
        <v>70</v>
      </c>
      <c r="L18" s="21"/>
      <c r="M18" s="21"/>
      <c r="N18" s="21"/>
      <c r="O18" s="21" t="s">
        <v>71</v>
      </c>
      <c r="P18" s="21"/>
      <c r="Q18" s="21"/>
      <c r="R18" s="21"/>
      <c r="S18" s="22"/>
      <c r="T18" s="23" t="s">
        <v>72</v>
      </c>
      <c r="U18" s="23"/>
      <c r="V18" s="23"/>
      <c r="W18" s="22"/>
      <c r="X18" s="21" t="s">
        <v>73</v>
      </c>
      <c r="Y18" s="21"/>
      <c r="Z18" s="21"/>
      <c r="AA18" s="22"/>
      <c r="AB18" s="21" t="s">
        <v>74</v>
      </c>
      <c r="AC18" s="21"/>
      <c r="AD18" s="21"/>
      <c r="AE18" s="21"/>
      <c r="AF18" s="22"/>
      <c r="AG18" s="21" t="s">
        <v>75</v>
      </c>
      <c r="AH18" s="21"/>
      <c r="AI18" s="21"/>
      <c r="AJ18" s="22"/>
      <c r="AK18" s="21" t="s">
        <v>76</v>
      </c>
      <c r="AL18" s="21"/>
      <c r="AM18" s="21"/>
      <c r="AN18" s="21"/>
      <c r="AO18" s="21" t="s">
        <v>77</v>
      </c>
      <c r="AP18" s="21"/>
      <c r="AQ18" s="21"/>
      <c r="AR18" s="21" t="s">
        <v>78</v>
      </c>
      <c r="AS18" s="22" t="s">
        <v>79</v>
      </c>
      <c r="AT18" s="21" t="s">
        <v>80</v>
      </c>
      <c r="AU18" s="21"/>
      <c r="AV18" s="21"/>
      <c r="AW18" s="22"/>
      <c r="AX18" s="21" t="s">
        <v>81</v>
      </c>
      <c r="AY18" s="21"/>
      <c r="AZ18" s="21"/>
      <c r="BA18" s="24"/>
      <c r="BB18" s="25" t="s">
        <v>82</v>
      </c>
      <c r="BC18" s="26" t="s">
        <v>83</v>
      </c>
      <c r="BD18" s="21"/>
      <c r="BE18" s="426" t="s">
        <v>84</v>
      </c>
      <c r="BF18" s="27" t="s">
        <v>281</v>
      </c>
      <c r="BG18" s="21"/>
      <c r="BH18" s="28"/>
      <c r="BI18" s="426" t="s">
        <v>85</v>
      </c>
      <c r="BJ18" s="29"/>
      <c r="BK18" s="429" t="s">
        <v>86</v>
      </c>
    </row>
    <row r="19" spans="1:68" s="40" customFormat="1" ht="51.75" customHeight="1" x14ac:dyDescent="0.2">
      <c r="A19" s="31" t="s">
        <v>82</v>
      </c>
      <c r="B19" s="32" t="s">
        <v>87</v>
      </c>
      <c r="C19" s="33" t="s">
        <v>88</v>
      </c>
      <c r="D19" s="33" t="s">
        <v>89</v>
      </c>
      <c r="E19" s="33" t="s">
        <v>90</v>
      </c>
      <c r="F19" s="33" t="s">
        <v>91</v>
      </c>
      <c r="G19" s="32" t="s">
        <v>92</v>
      </c>
      <c r="H19" s="33" t="s">
        <v>93</v>
      </c>
      <c r="I19" s="33" t="s">
        <v>94</v>
      </c>
      <c r="J19" s="33" t="s">
        <v>95</v>
      </c>
      <c r="K19" s="33" t="s">
        <v>116</v>
      </c>
      <c r="L19" s="33" t="s">
        <v>96</v>
      </c>
      <c r="M19" s="33" t="s">
        <v>97</v>
      </c>
      <c r="N19" s="33" t="s">
        <v>98</v>
      </c>
      <c r="O19" s="32" t="s">
        <v>87</v>
      </c>
      <c r="P19" s="33" t="s">
        <v>88</v>
      </c>
      <c r="Q19" s="33" t="s">
        <v>89</v>
      </c>
      <c r="R19" s="33" t="s">
        <v>90</v>
      </c>
      <c r="S19" s="33" t="s">
        <v>99</v>
      </c>
      <c r="T19" s="33" t="s">
        <v>100</v>
      </c>
      <c r="U19" s="33" t="s">
        <v>101</v>
      </c>
      <c r="V19" s="33" t="s">
        <v>102</v>
      </c>
      <c r="W19" s="33" t="s">
        <v>103</v>
      </c>
      <c r="X19" s="33" t="s">
        <v>104</v>
      </c>
      <c r="Y19" s="33" t="s">
        <v>105</v>
      </c>
      <c r="Z19" s="33" t="s">
        <v>106</v>
      </c>
      <c r="AA19" s="33" t="s">
        <v>107</v>
      </c>
      <c r="AB19" s="33" t="s">
        <v>104</v>
      </c>
      <c r="AC19" s="33" t="s">
        <v>105</v>
      </c>
      <c r="AD19" s="33" t="s">
        <v>106</v>
      </c>
      <c r="AE19" s="33" t="s">
        <v>108</v>
      </c>
      <c r="AF19" s="33" t="s">
        <v>109</v>
      </c>
      <c r="AG19" s="32" t="s">
        <v>92</v>
      </c>
      <c r="AH19" s="33" t="s">
        <v>93</v>
      </c>
      <c r="AI19" s="33" t="s">
        <v>94</v>
      </c>
      <c r="AJ19" s="33" t="s">
        <v>110</v>
      </c>
      <c r="AK19" s="33" t="s">
        <v>111</v>
      </c>
      <c r="AL19" s="33" t="s">
        <v>112</v>
      </c>
      <c r="AM19" s="33" t="s">
        <v>113</v>
      </c>
      <c r="AN19" s="33" t="s">
        <v>114</v>
      </c>
      <c r="AO19" s="32" t="s">
        <v>87</v>
      </c>
      <c r="AP19" s="33" t="s">
        <v>88</v>
      </c>
      <c r="AQ19" s="33" t="s">
        <v>89</v>
      </c>
      <c r="AR19" s="33" t="s">
        <v>90</v>
      </c>
      <c r="AS19" s="33" t="s">
        <v>115</v>
      </c>
      <c r="AT19" s="32" t="s">
        <v>92</v>
      </c>
      <c r="AU19" s="33" t="s">
        <v>93</v>
      </c>
      <c r="AV19" s="33" t="s">
        <v>94</v>
      </c>
      <c r="AW19" s="33" t="s">
        <v>95</v>
      </c>
      <c r="AX19" s="33" t="s">
        <v>116</v>
      </c>
      <c r="AY19" s="33" t="s">
        <v>117</v>
      </c>
      <c r="AZ19" s="33" t="s">
        <v>118</v>
      </c>
      <c r="BA19" s="34" t="s">
        <v>229</v>
      </c>
      <c r="BB19" s="33"/>
      <c r="BC19" s="35" t="s">
        <v>86</v>
      </c>
      <c r="BD19" s="36" t="s">
        <v>119</v>
      </c>
      <c r="BE19" s="427"/>
      <c r="BF19" s="37" t="s">
        <v>120</v>
      </c>
      <c r="BG19" s="38" t="s">
        <v>121</v>
      </c>
      <c r="BH19" s="37" t="s">
        <v>122</v>
      </c>
      <c r="BI19" s="428"/>
      <c r="BJ19" s="39" t="s">
        <v>123</v>
      </c>
      <c r="BK19" s="430"/>
    </row>
    <row r="20" spans="1:68" s="30" customFormat="1" ht="11.25" x14ac:dyDescent="0.2">
      <c r="A20" s="112" t="s">
        <v>226</v>
      </c>
      <c r="B20" s="115">
        <v>1</v>
      </c>
      <c r="C20" s="115">
        <v>2</v>
      </c>
      <c r="D20" s="115">
        <v>3</v>
      </c>
      <c r="E20" s="115">
        <v>4</v>
      </c>
      <c r="F20" s="115">
        <v>5</v>
      </c>
      <c r="G20" s="115">
        <v>6</v>
      </c>
      <c r="H20" s="115">
        <v>7</v>
      </c>
      <c r="I20" s="115">
        <v>8</v>
      </c>
      <c r="J20" s="115">
        <v>9</v>
      </c>
      <c r="K20" s="115">
        <v>10</v>
      </c>
      <c r="L20" s="115">
        <v>11</v>
      </c>
      <c r="M20" s="115">
        <v>12</v>
      </c>
      <c r="N20" s="115">
        <v>13</v>
      </c>
      <c r="O20" s="115">
        <v>14</v>
      </c>
      <c r="P20" s="115">
        <v>15</v>
      </c>
      <c r="Q20" s="115">
        <v>16</v>
      </c>
      <c r="R20" s="115">
        <v>17</v>
      </c>
      <c r="S20" s="115">
        <v>18</v>
      </c>
      <c r="T20" s="115">
        <v>19</v>
      </c>
      <c r="U20" s="115">
        <v>20</v>
      </c>
      <c r="V20" s="115">
        <v>21</v>
      </c>
      <c r="W20" s="115">
        <v>22</v>
      </c>
      <c r="X20" s="115">
        <v>23</v>
      </c>
      <c r="Y20" s="115">
        <v>24</v>
      </c>
      <c r="Z20" s="115">
        <v>25</v>
      </c>
      <c r="AA20" s="115">
        <v>26</v>
      </c>
      <c r="AB20" s="115">
        <v>27</v>
      </c>
      <c r="AC20" s="115">
        <v>28</v>
      </c>
      <c r="AD20" s="116">
        <v>29</v>
      </c>
      <c r="AE20" s="115">
        <v>30</v>
      </c>
      <c r="AF20" s="115">
        <v>31</v>
      </c>
      <c r="AG20" s="115">
        <v>32</v>
      </c>
      <c r="AH20" s="115">
        <v>33</v>
      </c>
      <c r="AI20" s="115">
        <v>43</v>
      </c>
      <c r="AJ20" s="115">
        <v>35</v>
      </c>
      <c r="AK20" s="115">
        <v>36</v>
      </c>
      <c r="AL20" s="115">
        <v>37</v>
      </c>
      <c r="AM20" s="115">
        <v>38</v>
      </c>
      <c r="AN20" s="115">
        <v>39</v>
      </c>
      <c r="AO20" s="115">
        <v>40</v>
      </c>
      <c r="AP20" s="115">
        <v>41</v>
      </c>
      <c r="AQ20" s="115">
        <v>42</v>
      </c>
      <c r="AR20" s="115">
        <v>43</v>
      </c>
      <c r="AS20" s="115">
        <v>44</v>
      </c>
      <c r="AT20" s="115">
        <v>45</v>
      </c>
      <c r="AU20" s="115">
        <v>46</v>
      </c>
      <c r="AV20" s="115">
        <v>47</v>
      </c>
      <c r="AW20" s="115">
        <v>48</v>
      </c>
      <c r="AX20" s="115">
        <v>49</v>
      </c>
      <c r="AY20" s="115">
        <v>50</v>
      </c>
      <c r="AZ20" s="115">
        <v>51</v>
      </c>
      <c r="BA20" s="117">
        <v>52</v>
      </c>
      <c r="BB20" s="42"/>
      <c r="BC20" s="42"/>
      <c r="BD20" s="42"/>
      <c r="BE20" s="42">
        <f>COUNTIF($B20:$BA20,"::")</f>
        <v>0</v>
      </c>
      <c r="BF20" s="42"/>
      <c r="BG20" s="42"/>
      <c r="BH20" s="42">
        <f>COUNTIF($B20:$BA20,"X")</f>
        <v>0</v>
      </c>
      <c r="BI20" s="42">
        <f>COUNTIF($B20:$BA20,"III")</f>
        <v>0</v>
      </c>
      <c r="BJ20" s="42">
        <f>COUNTIF($B20:$BA20,"==")</f>
        <v>0</v>
      </c>
      <c r="BK20" s="43"/>
    </row>
    <row r="21" spans="1:68" s="30" customFormat="1" ht="11.25" x14ac:dyDescent="0.2">
      <c r="A21" s="41">
        <v>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 t="s">
        <v>227</v>
      </c>
      <c r="S21" s="115" t="s">
        <v>228</v>
      </c>
      <c r="T21" s="115" t="s">
        <v>228</v>
      </c>
      <c r="U21" s="115"/>
      <c r="V21" s="115"/>
      <c r="W21" s="115"/>
      <c r="X21" s="115"/>
      <c r="Y21" s="115"/>
      <c r="Z21" s="115"/>
      <c r="AA21" s="115"/>
      <c r="AB21" s="115"/>
      <c r="AC21" s="115"/>
      <c r="AD21" s="116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 t="s">
        <v>227</v>
      </c>
      <c r="AS21" s="115" t="s">
        <v>228</v>
      </c>
      <c r="AT21" s="115" t="s">
        <v>228</v>
      </c>
      <c r="AU21" s="115" t="s">
        <v>228</v>
      </c>
      <c r="AV21" s="115" t="s">
        <v>228</v>
      </c>
      <c r="AW21" s="115" t="s">
        <v>228</v>
      </c>
      <c r="AX21" s="115" t="s">
        <v>228</v>
      </c>
      <c r="AY21" s="115" t="s">
        <v>228</v>
      </c>
      <c r="AZ21" s="115" t="s">
        <v>228</v>
      </c>
      <c r="BA21" s="117" t="s">
        <v>228</v>
      </c>
      <c r="BB21" s="42">
        <v>1</v>
      </c>
      <c r="BC21" s="42">
        <v>39</v>
      </c>
      <c r="BD21" s="42">
        <v>1404</v>
      </c>
      <c r="BE21" s="42">
        <v>2</v>
      </c>
      <c r="BF21" s="42"/>
      <c r="BG21" s="42"/>
      <c r="BH21" s="42"/>
      <c r="BI21" s="42"/>
      <c r="BJ21" s="42">
        <v>11</v>
      </c>
      <c r="BK21" s="43">
        <v>52</v>
      </c>
    </row>
    <row r="22" spans="1:68" s="30" customFormat="1" ht="11.25" x14ac:dyDescent="0.2">
      <c r="A22" s="41">
        <v>2</v>
      </c>
      <c r="B22" s="115"/>
      <c r="C22" s="115"/>
      <c r="D22" s="115"/>
      <c r="E22" s="115"/>
      <c r="F22" s="116"/>
      <c r="G22" s="115"/>
      <c r="H22" s="115"/>
      <c r="I22" s="115"/>
      <c r="J22" s="115"/>
      <c r="K22" s="115"/>
      <c r="L22" s="115"/>
      <c r="M22" s="113"/>
      <c r="N22" s="115"/>
      <c r="O22" s="115"/>
      <c r="P22" s="115"/>
      <c r="Q22" s="115"/>
      <c r="R22" s="116" t="s">
        <v>227</v>
      </c>
      <c r="S22" s="115" t="s">
        <v>228</v>
      </c>
      <c r="T22" s="115" t="s">
        <v>228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  <c r="AE22" s="115"/>
      <c r="AF22" s="115"/>
      <c r="AG22" s="115"/>
      <c r="AH22" s="115"/>
      <c r="AI22" s="115"/>
      <c r="AJ22" s="115"/>
      <c r="AK22" s="113"/>
      <c r="AL22" s="144"/>
      <c r="AM22" s="116" t="s">
        <v>230</v>
      </c>
      <c r="AN22" s="113" t="s">
        <v>231</v>
      </c>
      <c r="AO22" s="113" t="s">
        <v>231</v>
      </c>
      <c r="AP22" s="116" t="s">
        <v>235</v>
      </c>
      <c r="AQ22" s="116" t="s">
        <v>236</v>
      </c>
      <c r="AR22" s="116" t="s">
        <v>236</v>
      </c>
      <c r="AS22" s="116" t="s">
        <v>227</v>
      </c>
      <c r="AT22" s="115" t="s">
        <v>228</v>
      </c>
      <c r="AU22" s="115" t="s">
        <v>228</v>
      </c>
      <c r="AV22" s="115" t="s">
        <v>228</v>
      </c>
      <c r="AW22" s="115" t="s">
        <v>228</v>
      </c>
      <c r="AX22" s="115" t="s">
        <v>228</v>
      </c>
      <c r="AY22" s="115" t="s">
        <v>228</v>
      </c>
      <c r="AZ22" s="115" t="s">
        <v>228</v>
      </c>
      <c r="BA22" s="117" t="s">
        <v>228</v>
      </c>
      <c r="BB22" s="42">
        <v>2</v>
      </c>
      <c r="BC22" s="42">
        <v>34</v>
      </c>
      <c r="BD22" s="42">
        <f>BC22*36</f>
        <v>1224</v>
      </c>
      <c r="BE22" s="45">
        <v>2</v>
      </c>
      <c r="BF22" s="42">
        <v>2</v>
      </c>
      <c r="BG22" s="42">
        <v>4</v>
      </c>
      <c r="BH22" s="42">
        <f>COUNTIF($B22:$BA22,"X")</f>
        <v>0</v>
      </c>
      <c r="BI22" s="42">
        <f>COUNTIF($B22:$BA22,"III")</f>
        <v>0</v>
      </c>
      <c r="BJ22" s="45">
        <v>10</v>
      </c>
      <c r="BK22" s="43">
        <f>SUM(BC22:BJ22)-BD22</f>
        <v>52</v>
      </c>
    </row>
    <row r="23" spans="1:68" s="30" customFormat="1" ht="11.25" x14ac:dyDescent="0.2">
      <c r="A23" s="41">
        <v>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113"/>
      <c r="O23" s="115"/>
      <c r="P23" s="113"/>
      <c r="Q23" s="113"/>
      <c r="R23" s="113" t="s">
        <v>227</v>
      </c>
      <c r="S23" s="116" t="s">
        <v>228</v>
      </c>
      <c r="T23" s="116" t="s">
        <v>228</v>
      </c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3"/>
      <c r="AF23" s="113"/>
      <c r="AG23" s="113"/>
      <c r="AH23" s="113"/>
      <c r="AI23" s="113"/>
      <c r="AJ23" s="116"/>
      <c r="AK23" s="113"/>
      <c r="AL23" s="113" t="s">
        <v>232</v>
      </c>
      <c r="AM23" s="144" t="s">
        <v>242</v>
      </c>
      <c r="AN23" s="113" t="s">
        <v>233</v>
      </c>
      <c r="AO23" s="113" t="s">
        <v>234</v>
      </c>
      <c r="AP23" s="113" t="s">
        <v>234</v>
      </c>
      <c r="AQ23" s="113" t="s">
        <v>234</v>
      </c>
      <c r="AR23" s="113" t="s">
        <v>227</v>
      </c>
      <c r="AS23" s="113" t="s">
        <v>228</v>
      </c>
      <c r="AT23" s="115" t="s">
        <v>228</v>
      </c>
      <c r="AU23" s="115" t="s">
        <v>228</v>
      </c>
      <c r="AV23" s="115" t="s">
        <v>228</v>
      </c>
      <c r="AW23" s="115" t="s">
        <v>228</v>
      </c>
      <c r="AX23" s="115" t="s">
        <v>228</v>
      </c>
      <c r="AY23" s="115" t="s">
        <v>228</v>
      </c>
      <c r="AZ23" s="115" t="s">
        <v>228</v>
      </c>
      <c r="BA23" s="117" t="s">
        <v>228</v>
      </c>
      <c r="BB23" s="42">
        <v>3</v>
      </c>
      <c r="BC23" s="42">
        <v>33</v>
      </c>
      <c r="BD23" s="42">
        <v>1188</v>
      </c>
      <c r="BE23" s="45">
        <v>2</v>
      </c>
      <c r="BF23" s="42">
        <v>2</v>
      </c>
      <c r="BG23" s="42">
        <v>4</v>
      </c>
      <c r="BH23" s="42">
        <f>COUNTIF($B23:$BA23,"X")</f>
        <v>0</v>
      </c>
      <c r="BI23" s="42"/>
      <c r="BJ23" s="45">
        <v>11</v>
      </c>
      <c r="BK23" s="43">
        <v>52</v>
      </c>
    </row>
    <row r="24" spans="1:68" s="30" customFormat="1" ht="12" thickBot="1" x14ac:dyDescent="0.25">
      <c r="A24" s="46">
        <v>4</v>
      </c>
      <c r="B24" s="143"/>
      <c r="C24" s="143"/>
      <c r="D24" s="143"/>
      <c r="E24" s="143"/>
      <c r="F24" s="114"/>
      <c r="G24" s="118"/>
      <c r="H24" s="118"/>
      <c r="I24" s="118"/>
      <c r="J24" s="118"/>
      <c r="K24" s="118"/>
      <c r="L24" s="118"/>
      <c r="M24" s="118"/>
      <c r="N24" s="114"/>
      <c r="O24" s="114"/>
      <c r="P24" s="114"/>
      <c r="Q24" s="114"/>
      <c r="R24" s="114"/>
      <c r="S24" s="119" t="s">
        <v>228</v>
      </c>
      <c r="T24" s="118" t="s">
        <v>228</v>
      </c>
      <c r="U24" s="114"/>
      <c r="V24" s="114"/>
      <c r="W24" s="114"/>
      <c r="X24" s="114"/>
      <c r="Y24" s="114" t="s">
        <v>232</v>
      </c>
      <c r="Z24" s="142" t="s">
        <v>242</v>
      </c>
      <c r="AA24" s="142" t="s">
        <v>242</v>
      </c>
      <c r="AB24" s="142" t="s">
        <v>242</v>
      </c>
      <c r="AC24" s="118" t="s">
        <v>237</v>
      </c>
      <c r="AD24" s="118" t="s">
        <v>237</v>
      </c>
      <c r="AE24" s="118" t="s">
        <v>238</v>
      </c>
      <c r="AF24" s="118" t="s">
        <v>238</v>
      </c>
      <c r="AG24" s="114" t="s">
        <v>238</v>
      </c>
      <c r="AH24" s="119" t="s">
        <v>227</v>
      </c>
      <c r="AI24" s="118" t="s">
        <v>126</v>
      </c>
      <c r="AJ24" s="118" t="s">
        <v>126</v>
      </c>
      <c r="AK24" s="118" t="s">
        <v>126</v>
      </c>
      <c r="AL24" s="118" t="s">
        <v>126</v>
      </c>
      <c r="AM24" s="121" t="s">
        <v>239</v>
      </c>
      <c r="AN24" s="114" t="s">
        <v>239</v>
      </c>
      <c r="AO24" s="114" t="s">
        <v>239</v>
      </c>
      <c r="AP24" s="114" t="s">
        <v>239</v>
      </c>
      <c r="AQ24" s="119" t="s">
        <v>124</v>
      </c>
      <c r="AR24" s="119" t="s">
        <v>124</v>
      </c>
      <c r="AS24" s="119"/>
      <c r="AT24" s="120"/>
      <c r="AU24" s="120"/>
      <c r="AV24" s="120"/>
      <c r="AW24" s="120"/>
      <c r="AX24" s="115"/>
      <c r="AY24" s="115"/>
      <c r="AZ24" s="115"/>
      <c r="BA24" s="117"/>
      <c r="BB24" s="42">
        <v>4</v>
      </c>
      <c r="BC24" s="42">
        <v>21</v>
      </c>
      <c r="BD24" s="42">
        <v>756</v>
      </c>
      <c r="BE24" s="42">
        <v>1</v>
      </c>
      <c r="BF24" s="42">
        <v>3</v>
      </c>
      <c r="BG24" s="42">
        <v>6</v>
      </c>
      <c r="BH24" s="42">
        <v>4</v>
      </c>
      <c r="BI24" s="42">
        <v>6</v>
      </c>
      <c r="BJ24" s="42">
        <v>2</v>
      </c>
      <c r="BK24" s="43">
        <v>43</v>
      </c>
    </row>
    <row r="25" spans="1:68" ht="13.5" thickBot="1" x14ac:dyDescent="0.25">
      <c r="P25" s="55"/>
      <c r="Q25" s="55"/>
      <c r="R25" s="55"/>
      <c r="Z25" s="47"/>
      <c r="AX25" s="48" t="s">
        <v>125</v>
      </c>
      <c r="AY25" s="49"/>
      <c r="AZ25" s="49"/>
      <c r="BA25" s="50"/>
      <c r="BB25" s="51"/>
      <c r="BC25" s="52">
        <f>BC24+BC23+BC22+BC21</f>
        <v>127</v>
      </c>
      <c r="BD25" s="52">
        <f>BD24+BD23+BD22+BD21</f>
        <v>4572</v>
      </c>
      <c r="BE25" s="52">
        <v>7</v>
      </c>
      <c r="BF25" s="52">
        <f>BF24+BF23+BF22+BF21</f>
        <v>7</v>
      </c>
      <c r="BG25" s="52">
        <f>BG24+BG23+BG22+BG21</f>
        <v>14</v>
      </c>
      <c r="BH25" s="52">
        <f>SUM(BH20:BH24)</f>
        <v>4</v>
      </c>
      <c r="BI25" s="52">
        <v>6</v>
      </c>
      <c r="BJ25" s="52">
        <v>34</v>
      </c>
      <c r="BK25" s="53">
        <v>199</v>
      </c>
    </row>
    <row r="26" spans="1:68" ht="12.75" customHeight="1" x14ac:dyDescent="0.2">
      <c r="I26" s="431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3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54"/>
      <c r="AH26" s="54"/>
      <c r="AY26" s="435"/>
      <c r="AZ26" s="435"/>
      <c r="BA26" s="435"/>
      <c r="BB26" s="435"/>
      <c r="BC26" s="435"/>
      <c r="BD26" s="435"/>
      <c r="BG26" s="435"/>
      <c r="BH26" s="435"/>
      <c r="BI26" s="435"/>
      <c r="BJ26" s="435"/>
      <c r="BK26" s="435"/>
    </row>
    <row r="27" spans="1:68" x14ac:dyDescent="0.2">
      <c r="I27" s="431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3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54"/>
      <c r="AH27" s="54"/>
      <c r="AY27" s="436"/>
      <c r="AZ27" s="436"/>
      <c r="BA27" s="436"/>
      <c r="BB27" s="436"/>
      <c r="BC27" s="436"/>
      <c r="BD27" s="436"/>
    </row>
    <row r="28" spans="1:68" x14ac:dyDescent="0.2">
      <c r="Z28" s="437"/>
      <c r="AA28" s="437"/>
      <c r="AB28" s="437"/>
      <c r="AC28" s="437"/>
      <c r="AD28" s="437"/>
      <c r="AY28" s="436"/>
      <c r="AZ28" s="436"/>
      <c r="BA28" s="436"/>
      <c r="BB28" s="436"/>
      <c r="BC28" s="436"/>
      <c r="BD28" s="436"/>
    </row>
    <row r="29" spans="1:68" x14ac:dyDescent="0.2">
      <c r="Z29" s="437"/>
      <c r="AA29" s="437"/>
      <c r="AB29" s="437"/>
      <c r="AC29" s="437"/>
      <c r="AD29" s="437"/>
      <c r="AX29" s="55"/>
      <c r="AY29" s="436"/>
      <c r="AZ29" s="436"/>
      <c r="BA29" s="436"/>
      <c r="BB29" s="436"/>
      <c r="BC29" s="436"/>
      <c r="BD29" s="436"/>
    </row>
    <row r="30" spans="1:68" x14ac:dyDescent="0.2">
      <c r="Z30" s="437"/>
      <c r="AA30" s="437"/>
      <c r="AB30" s="437"/>
      <c r="AC30" s="437"/>
      <c r="AD30" s="437"/>
      <c r="AY30" s="436"/>
      <c r="AZ30" s="436"/>
      <c r="BA30" s="436"/>
      <c r="BB30" s="436"/>
      <c r="BC30" s="436"/>
      <c r="BD30" s="436"/>
    </row>
    <row r="31" spans="1:68" x14ac:dyDescent="0.2">
      <c r="F31" s="44"/>
      <c r="L31" s="125" t="s">
        <v>262</v>
      </c>
      <c r="Q31" s="68"/>
      <c r="S31" s="44" t="s">
        <v>261</v>
      </c>
      <c r="V31" s="69"/>
      <c r="Z31" s="44" t="s">
        <v>227</v>
      </c>
      <c r="AB31" s="70"/>
      <c r="AG31" s="44" t="s">
        <v>126</v>
      </c>
      <c r="AH31" s="71"/>
      <c r="AI31" s="55"/>
      <c r="AJ31" s="55"/>
      <c r="AK31" s="55"/>
      <c r="AL31" s="55"/>
      <c r="AM31" s="55"/>
      <c r="AN31" s="44" t="s">
        <v>228</v>
      </c>
      <c r="AO31" s="72"/>
      <c r="AP31" s="55"/>
      <c r="AQ31" s="55"/>
      <c r="AR31" s="55"/>
      <c r="AS31" s="55"/>
      <c r="AT31" s="55"/>
      <c r="AU31" s="74" t="s">
        <v>135</v>
      </c>
      <c r="AV31" s="55"/>
      <c r="AW31" s="55"/>
      <c r="AX31" s="55"/>
      <c r="AY31" s="55"/>
      <c r="AZ31" s="55"/>
      <c r="BA31" s="58"/>
      <c r="BB31" s="44" t="s">
        <v>124</v>
      </c>
      <c r="BC31" s="55"/>
      <c r="BD31" s="55"/>
      <c r="BE31" s="55"/>
    </row>
    <row r="32" spans="1:68" x14ac:dyDescent="0.2">
      <c r="F32" s="55"/>
      <c r="L32" s="68"/>
      <c r="Q32" s="68"/>
      <c r="V32" s="69"/>
      <c r="W32" s="55"/>
      <c r="AB32" s="70"/>
      <c r="AG32" s="56"/>
      <c r="AH32" s="71"/>
      <c r="AM32" s="55"/>
      <c r="AO32" s="72"/>
      <c r="AS32" s="55"/>
      <c r="AU32" s="72"/>
      <c r="AZ32" s="57"/>
      <c r="BA32" s="73"/>
      <c r="BB32" s="58"/>
    </row>
  </sheetData>
  <mergeCells count="13">
    <mergeCell ref="I27:T27"/>
    <mergeCell ref="U27:AF27"/>
    <mergeCell ref="AY27:BD30"/>
    <mergeCell ref="Z28:AD30"/>
    <mergeCell ref="BH4:BJ4"/>
    <mergeCell ref="AZ4:BF4"/>
    <mergeCell ref="BE18:BE19"/>
    <mergeCell ref="BI18:BI19"/>
    <mergeCell ref="BK18:BK19"/>
    <mergeCell ref="I26:T26"/>
    <mergeCell ref="U26:AF26"/>
    <mergeCell ref="BG26:BK26"/>
    <mergeCell ref="AY26:BD26"/>
  </mergeCells>
  <phoneticPr fontId="2" type="noConversion"/>
  <pageMargins left="0.59055118110236227" right="0.59055118110236227" top="0.59055118110236227" bottom="0.59055118110236227" header="0.51181102362204722" footer="0.51181102362204722"/>
  <pageSetup paperSize="8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75" workbookViewId="0">
      <selection activeCell="I27" sqref="I27"/>
    </sheetView>
  </sheetViews>
  <sheetFormatPr defaultRowHeight="12.75" x14ac:dyDescent="0.2"/>
  <cols>
    <col min="1" max="1" width="4" customWidth="1"/>
    <col min="2" max="2" width="47" customWidth="1"/>
    <col min="3" max="3" width="8.7109375" customWidth="1"/>
    <col min="4" max="4" width="5.85546875" customWidth="1"/>
    <col min="5" max="5" width="4.7109375" customWidth="1"/>
    <col min="6" max="6" width="66.7109375" customWidth="1"/>
  </cols>
  <sheetData>
    <row r="1" spans="1:6" ht="16.5" thickBot="1" x14ac:dyDescent="0.3">
      <c r="A1" s="75"/>
      <c r="B1" s="97" t="s">
        <v>154</v>
      </c>
      <c r="C1" s="75"/>
      <c r="D1" s="75"/>
      <c r="E1" s="97" t="s">
        <v>136</v>
      </c>
      <c r="F1" s="97"/>
    </row>
    <row r="2" spans="1:6" ht="29.25" customHeight="1" x14ac:dyDescent="0.25">
      <c r="A2" s="77" t="s">
        <v>137</v>
      </c>
      <c r="B2" s="86" t="s">
        <v>138</v>
      </c>
      <c r="C2" s="87" t="s">
        <v>139</v>
      </c>
      <c r="D2" s="126" t="s">
        <v>140</v>
      </c>
      <c r="E2" s="132" t="s">
        <v>137</v>
      </c>
      <c r="F2" s="133" t="s">
        <v>138</v>
      </c>
    </row>
    <row r="3" spans="1:6" ht="14.25" x14ac:dyDescent="0.2">
      <c r="A3" s="78" t="s">
        <v>141</v>
      </c>
      <c r="B3" s="82" t="s">
        <v>153</v>
      </c>
      <c r="C3" s="82"/>
      <c r="D3" s="127">
        <v>7</v>
      </c>
      <c r="E3" s="134" t="s">
        <v>141</v>
      </c>
      <c r="F3" s="110" t="s">
        <v>142</v>
      </c>
    </row>
    <row r="4" spans="1:6" ht="15" x14ac:dyDescent="0.25">
      <c r="A4" s="79">
        <v>1</v>
      </c>
      <c r="B4" s="83" t="s">
        <v>258</v>
      </c>
      <c r="C4" s="89">
        <v>4</v>
      </c>
      <c r="D4" s="128">
        <v>1</v>
      </c>
      <c r="E4" s="109">
        <v>1</v>
      </c>
      <c r="F4" s="111" t="s">
        <v>187</v>
      </c>
    </row>
    <row r="5" spans="1:6" ht="15" x14ac:dyDescent="0.25">
      <c r="A5" s="79">
        <v>2</v>
      </c>
      <c r="B5" s="83" t="s">
        <v>256</v>
      </c>
      <c r="C5" s="89">
        <v>4</v>
      </c>
      <c r="D5" s="128">
        <v>1</v>
      </c>
      <c r="E5" s="109">
        <v>2</v>
      </c>
      <c r="F5" s="111" t="s">
        <v>188</v>
      </c>
    </row>
    <row r="6" spans="1:6" ht="15" x14ac:dyDescent="0.25">
      <c r="A6" s="79">
        <v>3</v>
      </c>
      <c r="B6" s="83" t="s">
        <v>257</v>
      </c>
      <c r="C6" s="89">
        <v>6</v>
      </c>
      <c r="D6" s="128">
        <v>1</v>
      </c>
      <c r="E6" s="109">
        <v>3</v>
      </c>
      <c r="F6" s="111" t="s">
        <v>189</v>
      </c>
    </row>
    <row r="7" spans="1:6" ht="15" x14ac:dyDescent="0.25">
      <c r="A7" s="80">
        <v>4</v>
      </c>
      <c r="B7" s="83" t="s">
        <v>259</v>
      </c>
      <c r="C7" s="89">
        <v>6</v>
      </c>
      <c r="D7" s="128">
        <v>1</v>
      </c>
      <c r="E7" s="109">
        <v>4</v>
      </c>
      <c r="F7" s="111" t="s">
        <v>190</v>
      </c>
    </row>
    <row r="8" spans="1:6" ht="18" customHeight="1" x14ac:dyDescent="0.25">
      <c r="A8" s="80">
        <v>5</v>
      </c>
      <c r="B8" s="83" t="s">
        <v>257</v>
      </c>
      <c r="C8" s="89">
        <v>7</v>
      </c>
      <c r="D8" s="128">
        <v>1</v>
      </c>
      <c r="E8" s="109">
        <v>5</v>
      </c>
      <c r="F8" s="111" t="s">
        <v>243</v>
      </c>
    </row>
    <row r="9" spans="1:6" ht="26.25" customHeight="1" x14ac:dyDescent="0.25">
      <c r="A9" s="80">
        <v>6</v>
      </c>
      <c r="B9" s="124" t="s">
        <v>214</v>
      </c>
      <c r="C9" s="89">
        <v>7</v>
      </c>
      <c r="D9" s="128">
        <v>2</v>
      </c>
      <c r="E9" s="109">
        <v>6</v>
      </c>
      <c r="F9" s="111" t="s">
        <v>244</v>
      </c>
    </row>
    <row r="10" spans="1:6" ht="18" customHeight="1" x14ac:dyDescent="0.25">
      <c r="A10" s="80"/>
      <c r="B10" s="124"/>
      <c r="C10" s="89"/>
      <c r="D10" s="128"/>
      <c r="E10" s="109">
        <v>7</v>
      </c>
      <c r="F10" s="111" t="s">
        <v>245</v>
      </c>
    </row>
    <row r="11" spans="1:6" ht="18.75" customHeight="1" x14ac:dyDescent="0.25">
      <c r="A11" s="98" t="s">
        <v>143</v>
      </c>
      <c r="B11" s="85" t="s">
        <v>156</v>
      </c>
      <c r="C11" s="90"/>
      <c r="D11" s="127">
        <v>14</v>
      </c>
      <c r="E11" s="109">
        <v>8</v>
      </c>
      <c r="F11" s="135" t="s">
        <v>246</v>
      </c>
    </row>
    <row r="12" spans="1:6" ht="29.25" customHeight="1" x14ac:dyDescent="0.25">
      <c r="A12" s="78"/>
      <c r="B12" s="85" t="s">
        <v>155</v>
      </c>
      <c r="C12" s="90"/>
      <c r="D12" s="127"/>
      <c r="E12" s="109">
        <v>9</v>
      </c>
      <c r="F12" s="111" t="s">
        <v>191</v>
      </c>
    </row>
    <row r="13" spans="1:6" ht="15" x14ac:dyDescent="0.25">
      <c r="A13" s="80">
        <v>1</v>
      </c>
      <c r="B13" s="83" t="s">
        <v>258</v>
      </c>
      <c r="C13" s="89">
        <v>4</v>
      </c>
      <c r="D13" s="128">
        <v>2</v>
      </c>
      <c r="E13" s="109">
        <v>10</v>
      </c>
      <c r="F13" s="136" t="s">
        <v>247</v>
      </c>
    </row>
    <row r="14" spans="1:6" ht="45" x14ac:dyDescent="0.25">
      <c r="A14" s="81">
        <v>2</v>
      </c>
      <c r="B14" s="84" t="s">
        <v>256</v>
      </c>
      <c r="C14" s="89">
        <v>4</v>
      </c>
      <c r="D14" s="128">
        <v>2</v>
      </c>
      <c r="E14" s="109">
        <v>11</v>
      </c>
      <c r="F14" s="111" t="s">
        <v>248</v>
      </c>
    </row>
    <row r="15" spans="1:6" ht="15.75" customHeight="1" x14ac:dyDescent="0.25">
      <c r="A15" s="80">
        <v>3</v>
      </c>
      <c r="B15" s="83" t="s">
        <v>257</v>
      </c>
      <c r="C15" s="89">
        <v>6</v>
      </c>
      <c r="D15" s="128">
        <v>1</v>
      </c>
      <c r="E15" s="109">
        <v>12</v>
      </c>
      <c r="F15" s="111" t="s">
        <v>249</v>
      </c>
    </row>
    <row r="16" spans="1:6" ht="15.75" customHeight="1" x14ac:dyDescent="0.25">
      <c r="A16" s="80">
        <v>4</v>
      </c>
      <c r="B16" s="123" t="s">
        <v>259</v>
      </c>
      <c r="C16" s="89">
        <v>6</v>
      </c>
      <c r="D16" s="128">
        <v>3</v>
      </c>
      <c r="E16" s="109">
        <v>13</v>
      </c>
      <c r="F16" s="111" t="s">
        <v>203</v>
      </c>
    </row>
    <row r="17" spans="1:9" ht="15.75" customHeight="1" x14ac:dyDescent="0.25">
      <c r="A17" s="80">
        <v>5</v>
      </c>
      <c r="B17" s="83" t="s">
        <v>257</v>
      </c>
      <c r="C17" s="89">
        <v>7</v>
      </c>
      <c r="D17" s="128">
        <v>3</v>
      </c>
      <c r="E17" s="137"/>
      <c r="F17" s="138"/>
    </row>
    <row r="18" spans="1:9" ht="15.75" customHeight="1" x14ac:dyDescent="0.25">
      <c r="A18" s="80">
        <v>6</v>
      </c>
      <c r="B18" s="123" t="s">
        <v>214</v>
      </c>
      <c r="C18" s="89">
        <v>7</v>
      </c>
      <c r="D18" s="128">
        <v>3</v>
      </c>
      <c r="E18" s="134" t="s">
        <v>143</v>
      </c>
      <c r="F18" s="110" t="s">
        <v>144</v>
      </c>
    </row>
    <row r="19" spans="1:9" ht="15.75" customHeight="1" x14ac:dyDescent="0.25">
      <c r="A19" s="80"/>
      <c r="B19" s="123"/>
      <c r="C19" s="89"/>
      <c r="D19" s="128"/>
      <c r="E19" s="109">
        <v>1</v>
      </c>
      <c r="F19" s="111" t="s">
        <v>250</v>
      </c>
    </row>
    <row r="20" spans="1:9" ht="15" customHeight="1" x14ac:dyDescent="0.25">
      <c r="A20" s="88"/>
      <c r="B20" s="96" t="s">
        <v>157</v>
      </c>
      <c r="C20" s="99">
        <v>8</v>
      </c>
      <c r="D20" s="129">
        <v>4</v>
      </c>
      <c r="E20" s="109">
        <v>2</v>
      </c>
      <c r="F20" s="111" t="s">
        <v>251</v>
      </c>
    </row>
    <row r="21" spans="1:9" ht="15.75" thickBot="1" x14ac:dyDescent="0.3">
      <c r="A21" s="92"/>
      <c r="B21" s="93" t="s">
        <v>125</v>
      </c>
      <c r="C21" s="91"/>
      <c r="D21" s="130">
        <v>25</v>
      </c>
      <c r="E21" s="109">
        <v>3</v>
      </c>
      <c r="F21" s="111" t="s">
        <v>193</v>
      </c>
    </row>
    <row r="22" spans="1:9" ht="15" x14ac:dyDescent="0.25">
      <c r="D22" s="55"/>
      <c r="E22" s="109">
        <v>4</v>
      </c>
      <c r="F22" s="111" t="s">
        <v>194</v>
      </c>
      <c r="G22" s="55"/>
    </row>
    <row r="23" spans="1:9" ht="15.75" x14ac:dyDescent="0.25">
      <c r="A23" s="94"/>
      <c r="B23" s="95"/>
      <c r="D23" s="55"/>
      <c r="E23" s="109">
        <v>5</v>
      </c>
      <c r="F23" s="111" t="s">
        <v>252</v>
      </c>
      <c r="I23" s="55"/>
    </row>
    <row r="24" spans="1:9" ht="15.75" x14ac:dyDescent="0.25">
      <c r="A24" s="94"/>
      <c r="B24" s="95"/>
      <c r="D24" s="55"/>
      <c r="E24" s="109">
        <v>6</v>
      </c>
      <c r="F24" s="111" t="s">
        <v>195</v>
      </c>
    </row>
    <row r="25" spans="1:9" ht="15.75" x14ac:dyDescent="0.25">
      <c r="A25" s="94"/>
      <c r="B25" s="95"/>
      <c r="D25" s="55"/>
      <c r="E25" s="109">
        <v>7</v>
      </c>
      <c r="F25" s="111" t="s">
        <v>199</v>
      </c>
      <c r="I25" s="55"/>
    </row>
    <row r="26" spans="1:9" ht="15.75" x14ac:dyDescent="0.25">
      <c r="A26" s="94"/>
      <c r="B26" s="95"/>
      <c r="D26" s="55"/>
      <c r="E26" s="109">
        <v>8</v>
      </c>
      <c r="F26" s="111" t="s">
        <v>192</v>
      </c>
      <c r="I26" s="55"/>
    </row>
    <row r="27" spans="1:9" ht="15.75" x14ac:dyDescent="0.25">
      <c r="A27" s="94"/>
      <c r="B27" s="95"/>
      <c r="D27" s="55"/>
      <c r="E27" s="109">
        <v>9</v>
      </c>
      <c r="F27" s="111" t="s">
        <v>253</v>
      </c>
      <c r="I27" s="55"/>
    </row>
    <row r="28" spans="1:9" ht="15.75" x14ac:dyDescent="0.2">
      <c r="A28" s="94"/>
      <c r="B28" s="95"/>
      <c r="D28" s="55"/>
      <c r="E28" s="137"/>
      <c r="F28" s="138"/>
    </row>
    <row r="29" spans="1:9" ht="15.75" x14ac:dyDescent="0.2">
      <c r="A29" s="94"/>
      <c r="B29" s="95"/>
      <c r="D29" s="55"/>
      <c r="E29" s="134" t="s">
        <v>124</v>
      </c>
      <c r="F29" s="110" t="s">
        <v>200</v>
      </c>
    </row>
    <row r="30" spans="1:9" ht="15.75" x14ac:dyDescent="0.25">
      <c r="A30" s="94"/>
      <c r="B30" s="95"/>
      <c r="D30" s="55"/>
      <c r="E30" s="109">
        <v>1</v>
      </c>
      <c r="F30" s="111" t="s">
        <v>201</v>
      </c>
    </row>
    <row r="31" spans="1:9" ht="15.75" x14ac:dyDescent="0.25">
      <c r="A31" s="94"/>
      <c r="B31" s="95"/>
      <c r="D31" s="55"/>
      <c r="E31" s="109">
        <v>2</v>
      </c>
      <c r="F31" s="111" t="s">
        <v>202</v>
      </c>
    </row>
    <row r="32" spans="1:9" ht="15.75" x14ac:dyDescent="0.2">
      <c r="A32" s="94"/>
      <c r="B32" s="95"/>
      <c r="D32" s="55"/>
      <c r="E32" s="137"/>
      <c r="F32" s="138"/>
    </row>
    <row r="33" spans="1:6" ht="15.75" x14ac:dyDescent="0.2">
      <c r="A33" s="94"/>
      <c r="B33" s="95"/>
      <c r="D33" s="55"/>
      <c r="E33" s="139" t="s">
        <v>148</v>
      </c>
      <c r="F33" s="110" t="s">
        <v>145</v>
      </c>
    </row>
    <row r="34" spans="1:6" ht="17.25" customHeight="1" x14ac:dyDescent="0.25">
      <c r="A34" s="440"/>
      <c r="B34" s="440"/>
      <c r="C34" s="440"/>
      <c r="D34" s="441"/>
      <c r="E34" s="109">
        <v>1</v>
      </c>
      <c r="F34" s="111" t="s">
        <v>146</v>
      </c>
    </row>
    <row r="35" spans="1:6" ht="17.25" customHeight="1" x14ac:dyDescent="0.25">
      <c r="A35" s="122"/>
      <c r="B35" s="122"/>
      <c r="C35" s="122"/>
      <c r="D35" s="131"/>
      <c r="E35" s="109">
        <v>2</v>
      </c>
      <c r="F35" s="111" t="s">
        <v>254</v>
      </c>
    </row>
    <row r="36" spans="1:6" ht="17.25" customHeight="1" x14ac:dyDescent="0.25">
      <c r="A36" s="440"/>
      <c r="B36" s="438"/>
      <c r="C36" s="438"/>
      <c r="D36" s="439"/>
      <c r="E36" s="109">
        <v>3</v>
      </c>
      <c r="F36" s="111" t="s">
        <v>147</v>
      </c>
    </row>
    <row r="37" spans="1:6" x14ac:dyDescent="0.2">
      <c r="A37" s="76"/>
      <c r="B37" s="7"/>
      <c r="C37" s="7"/>
      <c r="D37" s="100"/>
      <c r="E37" s="137"/>
      <c r="F37" s="138"/>
    </row>
    <row r="38" spans="1:6" ht="14.25" x14ac:dyDescent="0.2">
      <c r="A38" s="438"/>
      <c r="B38" s="438"/>
      <c r="C38" s="438"/>
      <c r="D38" s="439"/>
      <c r="E38" s="134" t="s">
        <v>148</v>
      </c>
      <c r="F38" s="110" t="s">
        <v>149</v>
      </c>
    </row>
    <row r="39" spans="1:6" ht="15" x14ac:dyDescent="0.25">
      <c r="D39" s="55"/>
      <c r="E39" s="134" t="s">
        <v>150</v>
      </c>
      <c r="F39" s="110" t="s">
        <v>255</v>
      </c>
    </row>
    <row r="40" spans="1:6" ht="15" thickBot="1" x14ac:dyDescent="0.25">
      <c r="D40" s="55"/>
      <c r="E40" s="140" t="s">
        <v>151</v>
      </c>
      <c r="F40" s="141" t="s">
        <v>152</v>
      </c>
    </row>
    <row r="41" spans="1:6" x14ac:dyDescent="0.2">
      <c r="D41" s="55"/>
    </row>
    <row r="42" spans="1:6" x14ac:dyDescent="0.2">
      <c r="D42" s="55"/>
    </row>
    <row r="43" spans="1:6" x14ac:dyDescent="0.2">
      <c r="D43" s="55"/>
    </row>
    <row r="44" spans="1:6" x14ac:dyDescent="0.2">
      <c r="D44" s="55"/>
    </row>
    <row r="45" spans="1:6" x14ac:dyDescent="0.2">
      <c r="D45" s="55"/>
    </row>
  </sheetData>
  <mergeCells count="3">
    <mergeCell ref="A38:D38"/>
    <mergeCell ref="A34:D34"/>
    <mergeCell ref="A36:D36"/>
  </mergeCells>
  <phoneticPr fontId="2" type="noConversion"/>
  <pageMargins left="0.70866141732283472" right="0.70866141732283472" top="7.6377952755905518" bottom="0.74803149606299213" header="0.31496062992125984" footer="0.31496062992125984"/>
  <pageSetup paperSize="8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 аттестаций</vt:lpstr>
      <vt:lpstr>график уч процесса</vt:lpstr>
      <vt:lpstr>план уч.проц</vt:lpstr>
      <vt:lpstr>заголовок</vt:lpstr>
      <vt:lpstr>практика</vt:lpstr>
    </vt:vector>
  </TitlesOfParts>
  <Company>Педагогический колледж №16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Кузина</dc:creator>
  <cp:lastModifiedBy>Пользователь</cp:lastModifiedBy>
  <cp:lastPrinted>2023-08-28T08:29:36Z</cp:lastPrinted>
  <dcterms:created xsi:type="dcterms:W3CDTF">2010-10-29T11:01:37Z</dcterms:created>
  <dcterms:modified xsi:type="dcterms:W3CDTF">2023-12-13T02:18:46Z</dcterms:modified>
</cp:coreProperties>
</file>