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 курс\готовое\"/>
    </mc:Choice>
  </mc:AlternateContent>
  <xr:revisionPtr revIDLastSave="0" documentId="8_{CB2B1643-9860-43A3-B3BD-0AA8858A4D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64" i="1" l="1"/>
  <c r="AL24" i="1"/>
  <c r="L29" i="1"/>
  <c r="O29" i="1"/>
  <c r="Q43" i="1"/>
  <c r="Q73" i="1" s="1"/>
  <c r="S43" i="1"/>
  <c r="T43" i="1"/>
  <c r="U43" i="1"/>
  <c r="V43" i="1"/>
  <c r="W43" i="1"/>
  <c r="X43" i="1"/>
  <c r="Y43" i="1"/>
  <c r="Z43" i="1"/>
  <c r="AA43" i="1"/>
  <c r="AB43" i="1"/>
  <c r="BC43" i="1"/>
  <c r="BD43" i="1"/>
  <c r="L71" i="1"/>
  <c r="O71" i="1"/>
  <c r="AM71" i="1"/>
  <c r="AR71" i="1"/>
  <c r="AR70" i="1" s="1"/>
  <c r="O66" i="1"/>
  <c r="O67" i="1"/>
  <c r="O68" i="1"/>
  <c r="O69" i="1"/>
  <c r="N66" i="1"/>
  <c r="N67" i="1"/>
  <c r="N68" i="1"/>
  <c r="N69" i="1"/>
  <c r="M66" i="1"/>
  <c r="M67" i="1"/>
  <c r="M68" i="1"/>
  <c r="M69" i="1"/>
  <c r="L66" i="1"/>
  <c r="L67" i="1"/>
  <c r="L68" i="1"/>
  <c r="L69" i="1"/>
  <c r="L65" i="1"/>
  <c r="M65" i="1"/>
  <c r="N65" i="1"/>
  <c r="O65" i="1"/>
  <c r="AS64" i="1"/>
  <c r="AT64" i="1"/>
  <c r="AU64" i="1"/>
  <c r="AV64" i="1"/>
  <c r="AX64" i="1"/>
  <c r="AY64" i="1"/>
  <c r="AZ64" i="1"/>
  <c r="BA64" i="1"/>
  <c r="BB64" i="1"/>
  <c r="AW67" i="1"/>
  <c r="AW64" i="1" s="1"/>
  <c r="AR67" i="1"/>
  <c r="AR64" i="1" s="1"/>
  <c r="AI64" i="1"/>
  <c r="AJ64" i="1"/>
  <c r="AK64" i="1"/>
  <c r="AL64" i="1"/>
  <c r="AN64" i="1"/>
  <c r="AO64" i="1"/>
  <c r="AP64" i="1"/>
  <c r="AQ64" i="1"/>
  <c r="AM66" i="1"/>
  <c r="AM64" i="1" s="1"/>
  <c r="AH65" i="1"/>
  <c r="AH64" i="1" s="1"/>
  <c r="AD59" i="1"/>
  <c r="AD43" i="1" s="1"/>
  <c r="AE59" i="1"/>
  <c r="AE43" i="1" s="1"/>
  <c r="AF59" i="1"/>
  <c r="AF43" i="1" s="1"/>
  <c r="AG59" i="1"/>
  <c r="AG43" i="1" s="1"/>
  <c r="AI59" i="1"/>
  <c r="AJ59" i="1"/>
  <c r="AK59" i="1"/>
  <c r="AL59" i="1"/>
  <c r="BB59" i="1"/>
  <c r="L61" i="1"/>
  <c r="L60" i="1"/>
  <c r="M61" i="1"/>
  <c r="M60" i="1"/>
  <c r="N61" i="1"/>
  <c r="N60" i="1"/>
  <c r="O61" i="1"/>
  <c r="O60" i="1"/>
  <c r="AH61" i="1"/>
  <c r="AH60" i="1"/>
  <c r="AC61" i="1"/>
  <c r="AC60" i="1"/>
  <c r="K58" i="1"/>
  <c r="K57" i="1"/>
  <c r="L56" i="1"/>
  <c r="M56" i="1"/>
  <c r="N56" i="1"/>
  <c r="O56" i="1"/>
  <c r="AS54" i="1"/>
  <c r="AT54" i="1"/>
  <c r="AU54" i="1"/>
  <c r="AV54" i="1"/>
  <c r="AX54" i="1"/>
  <c r="AY54" i="1"/>
  <c r="AZ54" i="1"/>
  <c r="BA54" i="1"/>
  <c r="BB54" i="1"/>
  <c r="AW56" i="1"/>
  <c r="AW58" i="1"/>
  <c r="AW55" i="1"/>
  <c r="AR56" i="1"/>
  <c r="AR57" i="1"/>
  <c r="AR58" i="1"/>
  <c r="AR55" i="1"/>
  <c r="L55" i="1"/>
  <c r="M55" i="1"/>
  <c r="N55" i="1"/>
  <c r="O55" i="1"/>
  <c r="O54" i="1" s="1"/>
  <c r="AX49" i="1"/>
  <c r="AY49" i="1"/>
  <c r="AZ49" i="1"/>
  <c r="BA49" i="1"/>
  <c r="BB49" i="1"/>
  <c r="BE49" i="1"/>
  <c r="BF49" i="1"/>
  <c r="K53" i="1"/>
  <c r="K52" i="1"/>
  <c r="AW51" i="1"/>
  <c r="AW53" i="1"/>
  <c r="AW50" i="1"/>
  <c r="AR51" i="1"/>
  <c r="AR53" i="1"/>
  <c r="AR50" i="1"/>
  <c r="L51" i="1"/>
  <c r="L52" i="1"/>
  <c r="L53" i="1"/>
  <c r="M51" i="1"/>
  <c r="M52" i="1"/>
  <c r="M53" i="1"/>
  <c r="N51" i="1"/>
  <c r="N52" i="1"/>
  <c r="N53" i="1"/>
  <c r="O51" i="1"/>
  <c r="O52" i="1"/>
  <c r="O53" i="1"/>
  <c r="L50" i="1"/>
  <c r="M50" i="1"/>
  <c r="N50" i="1"/>
  <c r="O50" i="1"/>
  <c r="AS49" i="1"/>
  <c r="AT49" i="1"/>
  <c r="N49" i="1" s="1"/>
  <c r="AU49" i="1"/>
  <c r="AV49" i="1"/>
  <c r="AI49" i="1"/>
  <c r="AJ49" i="1"/>
  <c r="AK49" i="1"/>
  <c r="AL49" i="1"/>
  <c r="AN49" i="1"/>
  <c r="AO49" i="1"/>
  <c r="AP49" i="1"/>
  <c r="AQ49" i="1"/>
  <c r="AM51" i="1"/>
  <c r="AM52" i="1"/>
  <c r="AM53" i="1"/>
  <c r="AM50" i="1"/>
  <c r="AH51" i="1"/>
  <c r="AH52" i="1"/>
  <c r="AH53" i="1"/>
  <c r="AH50" i="1"/>
  <c r="AL44" i="1"/>
  <c r="AI44" i="1"/>
  <c r="AJ44" i="1"/>
  <c r="AK44" i="1"/>
  <c r="AN44" i="1"/>
  <c r="AO44" i="1"/>
  <c r="AP44" i="1"/>
  <c r="AQ44" i="1"/>
  <c r="AS44" i="1"/>
  <c r="AT44" i="1"/>
  <c r="AU44" i="1"/>
  <c r="AV44" i="1"/>
  <c r="AW44" i="1"/>
  <c r="AX44" i="1"/>
  <c r="AY44" i="1"/>
  <c r="AZ44" i="1"/>
  <c r="BA44" i="1"/>
  <c r="BB44" i="1"/>
  <c r="BE44" i="1"/>
  <c r="BF44" i="1"/>
  <c r="O46" i="1"/>
  <c r="O47" i="1"/>
  <c r="O48" i="1"/>
  <c r="N46" i="1"/>
  <c r="N47" i="1"/>
  <c r="N48" i="1"/>
  <c r="M46" i="1"/>
  <c r="M47" i="1"/>
  <c r="M48" i="1"/>
  <c r="L46" i="1"/>
  <c r="L47" i="1"/>
  <c r="L48" i="1"/>
  <c r="L45" i="1"/>
  <c r="M45" i="1"/>
  <c r="N45" i="1"/>
  <c r="O45" i="1"/>
  <c r="AR46" i="1"/>
  <c r="AR48" i="1"/>
  <c r="AR45" i="1"/>
  <c r="AM46" i="1"/>
  <c r="AM47" i="1"/>
  <c r="AM48" i="1"/>
  <c r="AM45" i="1"/>
  <c r="AH46" i="1"/>
  <c r="AH47" i="1"/>
  <c r="AH48" i="1"/>
  <c r="AH45" i="1"/>
  <c r="AC46" i="1"/>
  <c r="AC48" i="1"/>
  <c r="AC45" i="1"/>
  <c r="AD30" i="1"/>
  <c r="AE30" i="1"/>
  <c r="AF30" i="1"/>
  <c r="AG30" i="1"/>
  <c r="AN30" i="1"/>
  <c r="AO30" i="1"/>
  <c r="AP30" i="1"/>
  <c r="AQ30" i="1"/>
  <c r="AS30" i="1"/>
  <c r="AT30" i="1"/>
  <c r="AU30" i="1"/>
  <c r="AV30" i="1"/>
  <c r="AX30" i="1"/>
  <c r="AY30" i="1"/>
  <c r="AZ30" i="1"/>
  <c r="BA30" i="1"/>
  <c r="BB30" i="1"/>
  <c r="BC30" i="1"/>
  <c r="BD30" i="1"/>
  <c r="BE30" i="1"/>
  <c r="BF30" i="1"/>
  <c r="AL30" i="1"/>
  <c r="AJ30" i="1"/>
  <c r="AK30" i="1"/>
  <c r="AI30" i="1"/>
  <c r="AW32" i="1"/>
  <c r="AW33" i="1"/>
  <c r="AW34" i="1"/>
  <c r="AW35" i="1"/>
  <c r="AW36" i="1"/>
  <c r="AW37" i="1"/>
  <c r="AW38" i="1"/>
  <c r="AW39" i="1"/>
  <c r="AW40" i="1"/>
  <c r="AW41" i="1"/>
  <c r="AW42" i="1"/>
  <c r="AW31" i="1"/>
  <c r="AR32" i="1"/>
  <c r="AR33" i="1"/>
  <c r="AR34" i="1"/>
  <c r="AR35" i="1"/>
  <c r="AR36" i="1"/>
  <c r="AR37" i="1"/>
  <c r="AR38" i="1"/>
  <c r="AR39" i="1"/>
  <c r="AR40" i="1"/>
  <c r="AR41" i="1"/>
  <c r="AR42" i="1"/>
  <c r="AR31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H32" i="1"/>
  <c r="AH33" i="1"/>
  <c r="AH34" i="1"/>
  <c r="AH35" i="1"/>
  <c r="AH36" i="1"/>
  <c r="AH37" i="1"/>
  <c r="AH38" i="1"/>
  <c r="AH39" i="1"/>
  <c r="AH40" i="1"/>
  <c r="AH41" i="1"/>
  <c r="AH42" i="1"/>
  <c r="AH31" i="1"/>
  <c r="O32" i="1"/>
  <c r="O33" i="1"/>
  <c r="O34" i="1"/>
  <c r="O35" i="1"/>
  <c r="O36" i="1"/>
  <c r="O37" i="1"/>
  <c r="O38" i="1"/>
  <c r="O39" i="1"/>
  <c r="O40" i="1"/>
  <c r="O41" i="1"/>
  <c r="O42" i="1"/>
  <c r="N32" i="1"/>
  <c r="N33" i="1"/>
  <c r="N34" i="1"/>
  <c r="N35" i="1"/>
  <c r="N36" i="1"/>
  <c r="N37" i="1"/>
  <c r="N38" i="1"/>
  <c r="N39" i="1"/>
  <c r="N40" i="1"/>
  <c r="N41" i="1"/>
  <c r="N42" i="1"/>
  <c r="M32" i="1"/>
  <c r="M33" i="1"/>
  <c r="M34" i="1"/>
  <c r="M35" i="1"/>
  <c r="M36" i="1"/>
  <c r="M37" i="1"/>
  <c r="M38" i="1"/>
  <c r="M39" i="1"/>
  <c r="M40" i="1"/>
  <c r="M41" i="1"/>
  <c r="M42" i="1"/>
  <c r="L32" i="1"/>
  <c r="L33" i="1"/>
  <c r="L34" i="1"/>
  <c r="L35" i="1"/>
  <c r="L36" i="1"/>
  <c r="L37" i="1"/>
  <c r="L38" i="1"/>
  <c r="L39" i="1"/>
  <c r="L40" i="1"/>
  <c r="L41" i="1"/>
  <c r="L42" i="1"/>
  <c r="AC32" i="1"/>
  <c r="AC33" i="1"/>
  <c r="AC34" i="1"/>
  <c r="AC35" i="1"/>
  <c r="AC36" i="1"/>
  <c r="AC37" i="1"/>
  <c r="AC38" i="1"/>
  <c r="AC39" i="1"/>
  <c r="AC40" i="1"/>
  <c r="AC41" i="1"/>
  <c r="AC42" i="1"/>
  <c r="AC31" i="1"/>
  <c r="N31" i="1"/>
  <c r="M31" i="1"/>
  <c r="L31" i="1"/>
  <c r="O31" i="1"/>
  <c r="BF43" i="1" l="1"/>
  <c r="BA43" i="1"/>
  <c r="AH59" i="1"/>
  <c r="AY43" i="1"/>
  <c r="AJ43" i="1"/>
  <c r="K60" i="1"/>
  <c r="BB43" i="1"/>
  <c r="AU43" i="1"/>
  <c r="BE43" i="1"/>
  <c r="K67" i="1"/>
  <c r="AK43" i="1"/>
  <c r="AX43" i="1"/>
  <c r="AI43" i="1"/>
  <c r="K66" i="1"/>
  <c r="K71" i="1"/>
  <c r="AV43" i="1"/>
  <c r="K65" i="1"/>
  <c r="AT43" i="1"/>
  <c r="K61" i="1"/>
  <c r="K47" i="1"/>
  <c r="AS43" i="1"/>
  <c r="L59" i="1"/>
  <c r="K29" i="1"/>
  <c r="AZ43" i="1"/>
  <c r="M49" i="1"/>
  <c r="M59" i="1"/>
  <c r="N64" i="1"/>
  <c r="AH30" i="1"/>
  <c r="AM44" i="1"/>
  <c r="N54" i="1"/>
  <c r="AC59" i="1"/>
  <c r="AC43" i="1" s="1"/>
  <c r="N59" i="1"/>
  <c r="L64" i="1"/>
  <c r="M54" i="1"/>
  <c r="K54" i="1" s="1"/>
  <c r="AW30" i="1"/>
  <c r="AH44" i="1"/>
  <c r="M64" i="1"/>
  <c r="O64" i="1"/>
  <c r="AM49" i="1"/>
  <c r="O59" i="1"/>
  <c r="AR30" i="1"/>
  <c r="K55" i="1"/>
  <c r="K45" i="1"/>
  <c r="K56" i="1"/>
  <c r="AH49" i="1"/>
  <c r="AR44" i="1"/>
  <c r="K31" i="1"/>
  <c r="K48" i="1"/>
  <c r="AM30" i="1"/>
  <c r="AC30" i="1"/>
  <c r="AR54" i="1"/>
  <c r="L54" i="1"/>
  <c r="AW54" i="1"/>
  <c r="AR49" i="1"/>
  <c r="AW49" i="1"/>
  <c r="AW43" i="1" s="1"/>
  <c r="K51" i="1"/>
  <c r="L49" i="1"/>
  <c r="K50" i="1"/>
  <c r="O49" i="1"/>
  <c r="N44" i="1"/>
  <c r="M44" i="1"/>
  <c r="M43" i="1" s="1"/>
  <c r="O44" i="1"/>
  <c r="K46" i="1"/>
  <c r="L44" i="1"/>
  <c r="K39" i="1"/>
  <c r="M30" i="1"/>
  <c r="N73" i="1" s="1"/>
  <c r="K35" i="1"/>
  <c r="N30" i="1"/>
  <c r="L30" i="1"/>
  <c r="O30" i="1"/>
  <c r="K38" i="1"/>
  <c r="K37" i="1"/>
  <c r="K36" i="1"/>
  <c r="K42" i="1"/>
  <c r="K34" i="1"/>
  <c r="K41" i="1"/>
  <c r="K33" i="1"/>
  <c r="K40" i="1"/>
  <c r="K32" i="1"/>
  <c r="K59" i="1" l="1"/>
  <c r="AH43" i="1"/>
  <c r="K44" i="1"/>
  <c r="AR43" i="1"/>
  <c r="N43" i="1"/>
  <c r="O73" i="1" s="1"/>
  <c r="K49" i="1"/>
  <c r="K30" i="1"/>
  <c r="AH27" i="1" l="1"/>
  <c r="O25" i="1"/>
  <c r="L25" i="1"/>
  <c r="K25" i="1" s="1"/>
  <c r="L26" i="1"/>
  <c r="O26" i="1"/>
  <c r="AM26" i="1"/>
  <c r="AR26" i="1"/>
  <c r="AW26" i="1"/>
  <c r="K26" i="1" l="1"/>
  <c r="P44" i="1"/>
  <c r="P43" i="1" s="1"/>
  <c r="N12" i="1"/>
  <c r="N13" i="1"/>
  <c r="N14" i="1"/>
  <c r="N15" i="1"/>
  <c r="N16" i="1"/>
  <c r="N17" i="1"/>
  <c r="N18" i="1"/>
  <c r="N19" i="1"/>
  <c r="N20" i="1"/>
  <c r="N21" i="1"/>
  <c r="N22" i="1"/>
  <c r="N23" i="1"/>
  <c r="N11" i="1"/>
  <c r="M12" i="1"/>
  <c r="M13" i="1"/>
  <c r="M14" i="1"/>
  <c r="M15" i="1"/>
  <c r="M16" i="1"/>
  <c r="M17" i="1"/>
  <c r="M18" i="1"/>
  <c r="M19" i="1"/>
  <c r="M20" i="1"/>
  <c r="M21" i="1"/>
  <c r="M22" i="1"/>
  <c r="M23" i="1"/>
  <c r="M11" i="1"/>
  <c r="O23" i="1"/>
  <c r="O12" i="1"/>
  <c r="O13" i="1"/>
  <c r="O14" i="1"/>
  <c r="O15" i="1"/>
  <c r="O16" i="1"/>
  <c r="O17" i="1"/>
  <c r="O18" i="1"/>
  <c r="O19" i="1"/>
  <c r="O20" i="1"/>
  <c r="O21" i="1"/>
  <c r="O22" i="1"/>
  <c r="O11" i="1"/>
  <c r="X12" i="1"/>
  <c r="X13" i="1"/>
  <c r="X14" i="1"/>
  <c r="X15" i="1"/>
  <c r="X16" i="1"/>
  <c r="X17" i="1"/>
  <c r="X18" i="1"/>
  <c r="X19" i="1"/>
  <c r="X20" i="1"/>
  <c r="X21" i="1"/>
  <c r="X22" i="1"/>
  <c r="X23" i="1"/>
  <c r="X11" i="1"/>
  <c r="S18" i="1"/>
  <c r="S19" i="1"/>
  <c r="S20" i="1"/>
  <c r="S21" i="1"/>
  <c r="S22" i="1"/>
  <c r="S23" i="1"/>
  <c r="S11" i="1"/>
  <c r="S12" i="1"/>
  <c r="S13" i="1"/>
  <c r="S14" i="1"/>
  <c r="S15" i="1"/>
  <c r="S16" i="1"/>
  <c r="S17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X73" i="1" s="1"/>
  <c r="AY10" i="1"/>
  <c r="AY73" i="1" s="1"/>
  <c r="AZ10" i="1"/>
  <c r="BA10" i="1"/>
  <c r="BB10" i="1"/>
  <c r="BB73" i="1" s="1"/>
  <c r="BC10" i="1"/>
  <c r="BC73" i="1" s="1"/>
  <c r="BD10" i="1"/>
  <c r="BD73" i="1" s="1"/>
  <c r="BE10" i="1"/>
  <c r="BE73" i="1" s="1"/>
  <c r="BF10" i="1"/>
  <c r="BF73" i="1" s="1"/>
  <c r="L10" i="1"/>
  <c r="P10" i="1"/>
  <c r="Q10" i="1"/>
  <c r="R10" i="1"/>
  <c r="T10" i="1"/>
  <c r="U10" i="1"/>
  <c r="V10" i="1"/>
  <c r="W10" i="1"/>
  <c r="Y10" i="1"/>
  <c r="Y73" i="1" s="1"/>
  <c r="Z10" i="1"/>
  <c r="Z73" i="1" s="1"/>
  <c r="AA10" i="1"/>
  <c r="AA73" i="1" s="1"/>
  <c r="AB10" i="1"/>
  <c r="AB73" i="1" s="1"/>
  <c r="AC10" i="1"/>
  <c r="AD10" i="1"/>
  <c r="AD73" i="1" s="1"/>
  <c r="AE10" i="1"/>
  <c r="AE73" i="1" s="1"/>
  <c r="AF10" i="1"/>
  <c r="AG10" i="1"/>
  <c r="AH10" i="1"/>
  <c r="AI10" i="1"/>
  <c r="AI73" i="1" s="1"/>
  <c r="AJ10" i="1"/>
  <c r="AJ73" i="1" s="1"/>
  <c r="K22" i="1" l="1"/>
  <c r="K21" i="1"/>
  <c r="K15" i="1"/>
  <c r="K14" i="1"/>
  <c r="K20" i="1"/>
  <c r="K18" i="1"/>
  <c r="K13" i="1"/>
  <c r="K17" i="1"/>
  <c r="K12" i="1"/>
  <c r="K11" i="1"/>
  <c r="K16" i="1"/>
  <c r="K19" i="1"/>
  <c r="K23" i="1"/>
  <c r="M10" i="1"/>
  <c r="N10" i="1"/>
  <c r="X10" i="1"/>
  <c r="X73" i="1" s="1"/>
  <c r="S10" i="1"/>
  <c r="O10" i="1"/>
  <c r="K10" i="1" l="1"/>
  <c r="AW77" i="1" l="1"/>
  <c r="AR77" i="1"/>
  <c r="R72" i="1" l="1"/>
  <c r="O70" i="1"/>
  <c r="O43" i="1" s="1"/>
  <c r="L70" i="1"/>
  <c r="L43" i="1" s="1"/>
  <c r="AQ70" i="1"/>
  <c r="AQ43" i="1" s="1"/>
  <c r="AP70" i="1"/>
  <c r="AP43" i="1" s="1"/>
  <c r="AO70" i="1"/>
  <c r="AO43" i="1" s="1"/>
  <c r="AO73" i="1" s="1"/>
  <c r="AN70" i="1"/>
  <c r="AN43" i="1" s="1"/>
  <c r="AN73" i="1" s="1"/>
  <c r="AM70" i="1"/>
  <c r="AM43" i="1" s="1"/>
  <c r="AL70" i="1"/>
  <c r="AL43" i="1" s="1"/>
  <c r="AL73" i="1" s="1"/>
  <c r="AC29" i="1"/>
  <c r="X29" i="1"/>
  <c r="S29" i="1"/>
  <c r="AW28" i="1"/>
  <c r="AR28" i="1"/>
  <c r="AM28" i="1"/>
  <c r="AH28" i="1"/>
  <c r="AC28" i="1"/>
  <c r="X28" i="1"/>
  <c r="S28" i="1"/>
  <c r="O28" i="1"/>
  <c r="L28" i="1"/>
  <c r="AR27" i="1"/>
  <c r="AM27" i="1"/>
  <c r="AC27" i="1"/>
  <c r="X27" i="1"/>
  <c r="S27" i="1"/>
  <c r="O27" i="1"/>
  <c r="L27" i="1"/>
  <c r="AH26" i="1"/>
  <c r="AC26" i="1"/>
  <c r="X26" i="1"/>
  <c r="S26" i="1"/>
  <c r="AC25" i="1"/>
  <c r="X25" i="1"/>
  <c r="S25" i="1"/>
  <c r="BA24" i="1"/>
  <c r="BA73" i="1" s="1"/>
  <c r="AZ24" i="1"/>
  <c r="AZ73" i="1" s="1"/>
  <c r="AV24" i="1"/>
  <c r="AV73" i="1" s="1"/>
  <c r="AU24" i="1"/>
  <c r="AU73" i="1" s="1"/>
  <c r="AT24" i="1"/>
  <c r="AT73" i="1" s="1"/>
  <c r="AS24" i="1"/>
  <c r="AS73" i="1" s="1"/>
  <c r="AQ24" i="1"/>
  <c r="AQ73" i="1" s="1"/>
  <c r="AP24" i="1"/>
  <c r="AP73" i="1" s="1"/>
  <c r="AK24" i="1"/>
  <c r="AK73" i="1" s="1"/>
  <c r="AG24" i="1"/>
  <c r="AG73" i="1" s="1"/>
  <c r="AF24" i="1"/>
  <c r="AF73" i="1" s="1"/>
  <c r="W73" i="1"/>
  <c r="U73" i="1"/>
  <c r="T73" i="1"/>
  <c r="K70" i="1" l="1"/>
  <c r="K43" i="1" s="1"/>
  <c r="K28" i="1"/>
  <c r="K27" i="1"/>
  <c r="S73" i="1"/>
  <c r="S76" i="1"/>
  <c r="AM24" i="1"/>
  <c r="AM73" i="1" s="1"/>
  <c r="X76" i="1"/>
  <c r="AR24" i="1"/>
  <c r="AR73" i="1" s="1"/>
  <c r="S30" i="1"/>
  <c r="AW24" i="1"/>
  <c r="AW73" i="1" s="1"/>
  <c r="L24" i="1"/>
  <c r="M73" i="1" s="1"/>
  <c r="R44" i="1"/>
  <c r="O24" i="1"/>
  <c r="P73" i="1" s="1"/>
  <c r="AH24" i="1"/>
  <c r="AH73" i="1" s="1"/>
  <c r="AC24" i="1"/>
  <c r="AC73" i="1" s="1"/>
  <c r="R70" i="1"/>
  <c r="R43" i="1" l="1"/>
  <c r="K24" i="1"/>
  <c r="L73" i="1" s="1"/>
  <c r="AR76" i="1"/>
  <c r="AH76" i="1"/>
  <c r="AC76" i="1"/>
  <c r="AM76" i="1"/>
  <c r="R73" i="1"/>
  <c r="AW76" i="1" l="1"/>
</calcChain>
</file>

<file path=xl/sharedStrings.xml><?xml version="1.0" encoding="utf-8"?>
<sst xmlns="http://schemas.openxmlformats.org/spreadsheetml/2006/main" count="298" uniqueCount="165">
  <si>
    <t xml:space="preserve"> Индекс</t>
  </si>
  <si>
    <t>Наименование циклов, дисциплин, профессиональных модулей, МДК, практик</t>
  </si>
  <si>
    <t>Формы промежу-точной аттестации</t>
  </si>
  <si>
    <t>Распределение обязательной аудиторной нагрузки по курсам и семестрам (час. в семестр)</t>
  </si>
  <si>
    <t xml:space="preserve">самост. работа </t>
  </si>
  <si>
    <t>нагрузка во взаимодействии с преподавателем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</si>
  <si>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</si>
  <si>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</si>
  <si>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</si>
  <si>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</si>
  <si>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</si>
  <si>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</si>
  <si>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</si>
  <si>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 xml:space="preserve"> 8 семестр</t>
  </si>
  <si>
    <t>ПА</t>
  </si>
  <si>
    <t>консульт.</t>
  </si>
  <si>
    <t>аудиторная УД, МДК</t>
  </si>
  <si>
    <t>практика</t>
  </si>
  <si>
    <t>всего</t>
  </si>
  <si>
    <t>конс.</t>
  </si>
  <si>
    <t>самост.</t>
  </si>
  <si>
    <t>аудиторная УД, ПМ</t>
  </si>
  <si>
    <t>О.00</t>
  </si>
  <si>
    <t>Общеобразовательный цикл</t>
  </si>
  <si>
    <t xml:space="preserve">Русский язык </t>
  </si>
  <si>
    <t>Э</t>
  </si>
  <si>
    <t>Литература</t>
  </si>
  <si>
    <t>-</t>
  </si>
  <si>
    <t>З</t>
  </si>
  <si>
    <t>Математика</t>
  </si>
  <si>
    <t>История</t>
  </si>
  <si>
    <t>Физическая культура</t>
  </si>
  <si>
    <t>Информатика</t>
  </si>
  <si>
    <t>Химия</t>
  </si>
  <si>
    <t>Иностранный язык в профессиональной деятельности</t>
  </si>
  <si>
    <t>ОП.00</t>
  </si>
  <si>
    <t xml:space="preserve">Общепрофессиональный цикл </t>
  </si>
  <si>
    <t>ОП.01</t>
  </si>
  <si>
    <t>Инженерная графика</t>
  </si>
  <si>
    <t>ОП.02</t>
  </si>
  <si>
    <t>Материаловедение</t>
  </si>
  <si>
    <t>ОП.03</t>
  </si>
  <si>
    <t>Техническая механика</t>
  </si>
  <si>
    <t>ОП.04</t>
  </si>
  <si>
    <t>Метрология, стандартизация и сертификация</t>
  </si>
  <si>
    <t>ОП.05</t>
  </si>
  <si>
    <t>ОП.06</t>
  </si>
  <si>
    <t>ОП.07</t>
  </si>
  <si>
    <t>ОП.08</t>
  </si>
  <si>
    <t>Процессы формообразования и инструменты</t>
  </si>
  <si>
    <t>ОП.09</t>
  </si>
  <si>
    <t>ОП.11</t>
  </si>
  <si>
    <t>ОП.12</t>
  </si>
  <si>
    <t>Безопасность жизнедеятельности</t>
  </si>
  <si>
    <t>Профессиональные модули</t>
  </si>
  <si>
    <t xml:space="preserve">Учебная практика </t>
  </si>
  <si>
    <t>Всего учебной нагрузки</t>
  </si>
  <si>
    <t>ПДП</t>
  </si>
  <si>
    <t>ГИА</t>
  </si>
  <si>
    <t xml:space="preserve">Консультации 100 часов на группу обучающегося </t>
  </si>
  <si>
    <t>Всего</t>
  </si>
  <si>
    <t>дисциплин и МДК</t>
  </si>
  <si>
    <t>учебной практики</t>
  </si>
  <si>
    <t xml:space="preserve">производ. практики </t>
  </si>
  <si>
    <t>экзаменов</t>
  </si>
  <si>
    <t>диф.зачетов</t>
  </si>
  <si>
    <t>зачетов</t>
  </si>
  <si>
    <t>Объем образовательной программы (академических часов)</t>
  </si>
  <si>
    <t>в том числе</t>
  </si>
  <si>
    <t>практические, лабораторные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</si>
  <si>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</si>
  <si>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</si>
  <si>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</si>
  <si>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</si>
  <si>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</si>
  <si>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</si>
  <si>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</si>
  <si>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</si>
  <si>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</si>
  <si>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</si>
  <si>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</si>
  <si>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</si>
  <si>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</si>
  <si>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Обществознание</t>
  </si>
  <si>
    <t>География</t>
  </si>
  <si>
    <t xml:space="preserve">Иностранный язык </t>
  </si>
  <si>
    <t>Оновы безопасности и жизнедеятельности</t>
  </si>
  <si>
    <t xml:space="preserve">Биология </t>
  </si>
  <si>
    <t>ДЗ</t>
  </si>
  <si>
    <t>максим.нагрузка</t>
  </si>
  <si>
    <t>курсовые работы</t>
  </si>
  <si>
    <t>Физика (в т.ч. индивидуальный проект)</t>
  </si>
  <si>
    <t>МДК 01.02</t>
  </si>
  <si>
    <t>ПМ 00</t>
  </si>
  <si>
    <t>МДК 01.01</t>
  </si>
  <si>
    <t>МДК 02.01</t>
  </si>
  <si>
    <t>МДК 04.01</t>
  </si>
  <si>
    <t>Государственная итоговая аттестация проводится в форме демонстрационного экзамена
и защиты дипломного проекта (работы) - 6 недель</t>
  </si>
  <si>
    <t>Преддипломная практика - 4 недели</t>
  </si>
  <si>
    <t>ЭК</t>
  </si>
  <si>
    <t>преддипл.  практики</t>
  </si>
  <si>
    <t>Учебный план на 2023-2024 учебный год по специальности 15.02.16 "Технология машиностроения" на базе основного общего образования, квалификация: техник-технолог. Срок обучения 3 года 10 месяцев. Группа ТМ-23/9</t>
  </si>
  <si>
    <t>СГ.01</t>
  </si>
  <si>
    <t>История России</t>
  </si>
  <si>
    <t>СГ.02</t>
  </si>
  <si>
    <t>СГ.03</t>
  </si>
  <si>
    <t>СГ.04</t>
  </si>
  <si>
    <t>СГ.05</t>
  </si>
  <si>
    <t>Основы бережливого производства</t>
  </si>
  <si>
    <t>СГ.00</t>
  </si>
  <si>
    <t>Социально-гуманитарный цикл</t>
  </si>
  <si>
    <t>Технология машиностроения</t>
  </si>
  <si>
    <t>Охрана труда</t>
  </si>
  <si>
    <t>Математика в профессиональной деятельности</t>
  </si>
  <si>
    <t xml:space="preserve"> Правового обеспечения профессиональной деятельности</t>
  </si>
  <si>
    <t>ОП.10</t>
  </si>
  <si>
    <t xml:space="preserve">Технологическая оснастка </t>
  </si>
  <si>
    <t>Электротехника и электроника</t>
  </si>
  <si>
    <t>Иноформационные технологии в профессиональной деятельности</t>
  </si>
  <si>
    <t>ПМ. 01</t>
  </si>
  <si>
    <t>Разработка технологических процессов изготовления деталей машин</t>
  </si>
  <si>
    <t xml:space="preserve">Разработка технологических процессов изготовления деталей машин </t>
  </si>
  <si>
    <t>Особенности проектирования, оформления и назначения, технологических режимов различных технологических  операций</t>
  </si>
  <si>
    <t>УП. 01</t>
  </si>
  <si>
    <t>Учебная практика</t>
  </si>
  <si>
    <t>ПП. 01</t>
  </si>
  <si>
    <t>Производственная практика</t>
  </si>
  <si>
    <t>ПМ. 02</t>
  </si>
  <si>
    <t>Разработка и внедрение управляющих программ изготовления деталей машин в машиностроительном производстве</t>
  </si>
  <si>
    <t>Разработка вручную управляющих программ  и контроль при реализации</t>
  </si>
  <si>
    <t>МДК.02.02</t>
  </si>
  <si>
    <t>Разработка программ с помощью САD/CAM систем</t>
  </si>
  <si>
    <t>УП.02</t>
  </si>
  <si>
    <t>ПП. 02</t>
  </si>
  <si>
    <t>ПМ. 03</t>
  </si>
  <si>
    <t>Разработка и реализация технологических процессов в механосборочном производстве</t>
  </si>
  <si>
    <t>МДК.03.01</t>
  </si>
  <si>
    <t xml:space="preserve">Разработка  технологических процессов сборки </t>
  </si>
  <si>
    <t>МДК.03.02</t>
  </si>
  <si>
    <t xml:space="preserve">Реализация технологических процессов сборки </t>
  </si>
  <si>
    <t>УП.03</t>
  </si>
  <si>
    <t>ПП. 03</t>
  </si>
  <si>
    <t>ПМ. 04</t>
  </si>
  <si>
    <t>Организация контроля, наладки и технического обслуживания оборудования машиностроительного производства</t>
  </si>
  <si>
    <t>Диагностика металлообрабатывающего оборудования</t>
  </si>
  <si>
    <t>МДК 04.02</t>
  </si>
  <si>
    <t>Организация работ по наладке и обслуживанию технологического оборудования</t>
  </si>
  <si>
    <t>УП. 04</t>
  </si>
  <si>
    <t>ПП. 04</t>
  </si>
  <si>
    <t>ПМ. 05</t>
  </si>
  <si>
    <t>Организация работ по реализации технологических процессов в машиностроительном производстве </t>
  </si>
  <si>
    <t>МДК 05.01</t>
  </si>
  <si>
    <t>Организация деятельности персонала предприятия и основы экономики</t>
  </si>
  <si>
    <t>МДК.05.02</t>
  </si>
  <si>
    <t>Организация контроля качества выполнения работ</t>
  </si>
  <si>
    <t>МДК.05.03</t>
  </si>
  <si>
    <t xml:space="preserve">Технологические процессы машиностроеительного производтва с применением принципов и методов бережливого производства </t>
  </si>
  <si>
    <t>УП. 05</t>
  </si>
  <si>
    <t>ПП. 05</t>
  </si>
  <si>
    <t>ПМ 06</t>
  </si>
  <si>
    <t>Выполнение работ по одной или нескольким профессиям рабочих, должностям служащих (профессия 19149 Токарь)</t>
  </si>
  <si>
    <t>МДК 06.01</t>
  </si>
  <si>
    <t>Изготовление изделий на токарных станках по стадиям технологического процесса в соответствии с требованиями охраны труда и экологической  безопасности</t>
  </si>
  <si>
    <t>УП 06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</si>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</sst>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</cellStyleXfs>
  <cellXfs count="132">
    <xf numFmtId="0" fontId="0" fillId="0" borderId="0" xfId="0"/>
    <xf numFmtId="0" fontId="4" fillId="2" borderId="1" xfId="0" applyFont="1" applyFill="1" applyBorder="1"/>
    <xf numFmtId="0" fontId="2" fillId="2" borderId="1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2" fillId="4" borderId="1" xfId="5" applyFont="1" applyFill="1" applyBorder="1" applyAlignment="1">
      <alignment vertical="center" wrapText="1"/>
    </xf>
    <xf numFmtId="0" fontId="2" fillId="0" borderId="8" xfId="2" applyFont="1" applyBorder="1" applyAlignment="1">
      <alignment horizontal="left" vertical="center" wrapText="1"/>
    </xf>
    <xf numFmtId="0" fontId="2" fillId="0" borderId="9" xfId="2" applyFont="1" applyBorder="1" applyAlignment="1">
      <alignment horizontal="left" vertical="center" wrapText="1"/>
    </xf>
    <xf numFmtId="0" fontId="2" fillId="4" borderId="1" xfId="2" applyFont="1" applyFill="1" applyBorder="1" applyAlignment="1">
      <alignment vertical="center" wrapText="1"/>
    </xf>
    <xf numFmtId="0" fontId="4" fillId="2" borderId="1" xfId="0" applyFont="1" applyFill="1" applyBorder="1" applyAlignment="1">
      <alignment textRotation="90"/>
    </xf>
    <xf numFmtId="0" fontId="5" fillId="2" borderId="1" xfId="0" applyFont="1" applyFill="1" applyBorder="1"/>
    <xf numFmtId="0" fontId="3" fillId="4" borderId="1" xfId="0" applyFont="1" applyFill="1" applyBorder="1"/>
    <xf numFmtId="0" fontId="5" fillId="4" borderId="1" xfId="0" applyFont="1" applyFill="1" applyBorder="1"/>
    <xf numFmtId="0" fontId="5" fillId="2" borderId="5" xfId="0" applyFont="1" applyFill="1" applyBorder="1"/>
    <xf numFmtId="0" fontId="5" fillId="2" borderId="0" xfId="0" applyFont="1" applyFill="1"/>
    <xf numFmtId="0" fontId="5" fillId="2" borderId="15" xfId="0" applyFont="1" applyFill="1" applyBorder="1"/>
    <xf numFmtId="0" fontId="3" fillId="4" borderId="0" xfId="0" applyFont="1" applyFill="1"/>
    <xf numFmtId="0" fontId="5" fillId="3" borderId="0" xfId="0" applyFont="1" applyFill="1"/>
    <xf numFmtId="0" fontId="3" fillId="2" borderId="0" xfId="0" applyFont="1" applyFill="1"/>
    <xf numFmtId="0" fontId="14" fillId="2" borderId="5" xfId="0" applyFont="1" applyFill="1" applyBorder="1"/>
    <xf numFmtId="0" fontId="11" fillId="2" borderId="5" xfId="0" applyFont="1" applyFill="1" applyBorder="1"/>
    <xf numFmtId="0" fontId="11" fillId="2" borderId="1" xfId="0" applyFont="1" applyFill="1" applyBorder="1"/>
    <xf numFmtId="0" fontId="2" fillId="2" borderId="1" xfId="0" applyFont="1" applyFill="1" applyBorder="1"/>
    <xf numFmtId="0" fontId="14" fillId="2" borderId="1" xfId="0" applyFont="1" applyFill="1" applyBorder="1"/>
    <xf numFmtId="0" fontId="14" fillId="4" borderId="1" xfId="0" applyFont="1" applyFill="1" applyBorder="1"/>
    <xf numFmtId="0" fontId="11" fillId="2" borderId="0" xfId="0" applyFont="1" applyFill="1"/>
    <xf numFmtId="0" fontId="9" fillId="0" borderId="1" xfId="2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textRotation="90" wrapText="1"/>
    </xf>
    <xf numFmtId="0" fontId="2" fillId="2" borderId="1" xfId="2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wrapText="1"/>
    </xf>
    <xf numFmtId="0" fontId="9" fillId="2" borderId="7" xfId="2" applyFont="1" applyFill="1" applyBorder="1" applyAlignment="1">
      <alignment horizontal="left" vertical="center" wrapText="1"/>
    </xf>
    <xf numFmtId="0" fontId="2" fillId="4" borderId="1" xfId="2" applyFont="1" applyFill="1" applyBorder="1" applyAlignment="1">
      <alignment horizontal="left" vertical="center" wrapText="1"/>
    </xf>
    <xf numFmtId="0" fontId="2" fillId="4" borderId="1" xfId="5" applyFont="1" applyFill="1" applyBorder="1" applyAlignment="1">
      <alignment horizontal="left" vertical="center" wrapText="1"/>
    </xf>
    <xf numFmtId="0" fontId="15" fillId="2" borderId="0" xfId="0" applyFont="1" applyFill="1" applyAlignment="1">
      <alignment wrapText="1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5" fillId="3" borderId="1" xfId="0" applyFont="1" applyFill="1" applyBorder="1"/>
    <xf numFmtId="0" fontId="4" fillId="3" borderId="1" xfId="0" applyFont="1" applyFill="1" applyBorder="1"/>
    <xf numFmtId="0" fontId="14" fillId="3" borderId="1" xfId="0" applyFont="1" applyFill="1" applyBorder="1"/>
    <xf numFmtId="0" fontId="5" fillId="3" borderId="1" xfId="3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5" fillId="3" borderId="5" xfId="0" applyFont="1" applyFill="1" applyBorder="1"/>
    <xf numFmtId="0" fontId="11" fillId="3" borderId="5" xfId="0" applyFont="1" applyFill="1" applyBorder="1"/>
    <xf numFmtId="0" fontId="5" fillId="3" borderId="3" xfId="0" applyFont="1" applyFill="1" applyBorder="1"/>
    <xf numFmtId="0" fontId="5" fillId="3" borderId="16" xfId="0" applyFont="1" applyFill="1" applyBorder="1"/>
    <xf numFmtId="0" fontId="18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justify" vertical="center" wrapText="1"/>
    </xf>
    <xf numFmtId="0" fontId="11" fillId="4" borderId="1" xfId="0" applyFont="1" applyFill="1" applyBorder="1"/>
    <xf numFmtId="0" fontId="18" fillId="4" borderId="5" xfId="0" applyFont="1" applyFill="1" applyBorder="1" applyAlignment="1">
      <alignment horizontal="left" vertical="center" wrapText="1"/>
    </xf>
    <xf numFmtId="0" fontId="10" fillId="2" borderId="1" xfId="5" applyFont="1" applyFill="1" applyBorder="1" applyAlignment="1">
      <alignment vertical="center" wrapText="1"/>
    </xf>
    <xf numFmtId="0" fontId="19" fillId="2" borderId="1" xfId="5" applyFont="1" applyFill="1" applyBorder="1" applyAlignment="1">
      <alignment horizontal="left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20" fillId="2" borderId="1" xfId="0" applyFont="1" applyFill="1" applyBorder="1"/>
    <xf numFmtId="0" fontId="21" fillId="2" borderId="1" xfId="0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21" fillId="4" borderId="1" xfId="0" applyFont="1" applyFill="1" applyBorder="1"/>
    <xf numFmtId="0" fontId="10" fillId="2" borderId="1" xfId="4" applyFont="1" applyFill="1" applyBorder="1"/>
    <xf numFmtId="0" fontId="10" fillId="2" borderId="2" xfId="4" applyFont="1" applyFill="1" applyBorder="1"/>
    <xf numFmtId="49" fontId="7" fillId="2" borderId="2" xfId="2" applyNumberFormat="1" applyFont="1" applyFill="1" applyBorder="1" applyAlignment="1">
      <alignment horizontal="center" vertical="center" wrapText="1"/>
    </xf>
    <xf numFmtId="0" fontId="7" fillId="2" borderId="1" xfId="4" applyFont="1" applyFill="1" applyBorder="1"/>
    <xf numFmtId="0" fontId="21" fillId="2" borderId="1" xfId="0" applyFont="1" applyFill="1" applyBorder="1"/>
    <xf numFmtId="0" fontId="20" fillId="4" borderId="1" xfId="0" applyFont="1" applyFill="1" applyBorder="1"/>
    <xf numFmtId="0" fontId="20" fillId="2" borderId="5" xfId="0" applyFont="1" applyFill="1" applyBorder="1"/>
    <xf numFmtId="0" fontId="21" fillId="2" borderId="5" xfId="0" applyFont="1" applyFill="1" applyBorder="1"/>
    <xf numFmtId="49" fontId="7" fillId="4" borderId="1" xfId="2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/>
    <xf numFmtId="0" fontId="14" fillId="0" borderId="1" xfId="0" applyFont="1" applyBorder="1"/>
    <xf numFmtId="0" fontId="3" fillId="0" borderId="1" xfId="0" applyFont="1" applyBorder="1"/>
    <xf numFmtId="0" fontId="5" fillId="0" borderId="5" xfId="0" applyFont="1" applyBorder="1"/>
    <xf numFmtId="0" fontId="11" fillId="0" borderId="5" xfId="0" applyFont="1" applyBorder="1"/>
    <xf numFmtId="0" fontId="5" fillId="0" borderId="3" xfId="0" applyFont="1" applyBorder="1"/>
    <xf numFmtId="0" fontId="5" fillId="0" borderId="16" xfId="0" applyFont="1" applyBorder="1"/>
    <xf numFmtId="0" fontId="5" fillId="0" borderId="0" xfId="0" applyFont="1"/>
    <xf numFmtId="0" fontId="2" fillId="0" borderId="2" xfId="4" applyFont="1" applyBorder="1" applyAlignment="1">
      <alignment horizontal="left" wrapText="1"/>
    </xf>
    <xf numFmtId="0" fontId="2" fillId="0" borderId="3" xfId="4" applyFont="1" applyBorder="1" applyAlignment="1">
      <alignment horizontal="left" wrapText="1"/>
    </xf>
    <xf numFmtId="0" fontId="2" fillId="0" borderId="4" xfId="4" applyFont="1" applyBorder="1" applyAlignment="1">
      <alignment horizontal="left" wrapText="1"/>
    </xf>
    <xf numFmtId="0" fontId="16" fillId="0" borderId="2" xfId="2" applyFont="1" applyBorder="1" applyAlignment="1">
      <alignment horizontal="center" vertical="center" wrapText="1"/>
    </xf>
    <xf numFmtId="0" fontId="16" fillId="0" borderId="3" xfId="2" applyFont="1" applyBorder="1" applyAlignment="1">
      <alignment horizontal="center" vertical="center" wrapText="1"/>
    </xf>
    <xf numFmtId="0" fontId="16" fillId="0" borderId="18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textRotation="90" wrapText="1"/>
    </xf>
    <xf numFmtId="0" fontId="5" fillId="2" borderId="1" xfId="0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wrapText="1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textRotation="90"/>
    </xf>
    <xf numFmtId="0" fontId="4" fillId="2" borderId="1" xfId="0" applyFont="1" applyFill="1" applyBorder="1" applyAlignment="1">
      <alignment horizontal="center" textRotation="90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textRotation="90"/>
    </xf>
    <xf numFmtId="0" fontId="5" fillId="2" borderId="6" xfId="0" applyFont="1" applyFill="1" applyBorder="1"/>
    <xf numFmtId="0" fontId="4" fillId="2" borderId="6" xfId="0" applyFont="1" applyFill="1" applyBorder="1" applyAlignment="1">
      <alignment horizontal="center" textRotation="90"/>
    </xf>
    <xf numFmtId="0" fontId="3" fillId="2" borderId="15" xfId="0" applyFont="1" applyFill="1" applyBorder="1" applyAlignment="1">
      <alignment horizontal="center" vertical="center"/>
    </xf>
    <xf numFmtId="0" fontId="10" fillId="0" borderId="11" xfId="2" applyFont="1" applyBorder="1" applyAlignment="1">
      <alignment horizontal="center" vertical="center" wrapText="1"/>
    </xf>
    <xf numFmtId="0" fontId="5" fillId="0" borderId="12" xfId="0" applyFont="1" applyBorder="1"/>
    <xf numFmtId="0" fontId="6" fillId="0" borderId="1" xfId="0" applyFont="1" applyBorder="1" applyAlignment="1">
      <alignment horizontal="center" textRotation="90" wrapText="1"/>
    </xf>
    <xf numFmtId="0" fontId="2" fillId="0" borderId="5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 wrapText="1"/>
    </xf>
    <xf numFmtId="0" fontId="7" fillId="0" borderId="10" xfId="2" applyFont="1" applyBorder="1" applyAlignment="1">
      <alignment horizontal="center" vertical="center" textRotation="90" wrapText="1"/>
    </xf>
    <xf numFmtId="0" fontId="7" fillId="0" borderId="13" xfId="2" applyFont="1" applyBorder="1" applyAlignment="1">
      <alignment horizontal="center" vertical="center" textRotation="90" wrapText="1"/>
    </xf>
    <xf numFmtId="0" fontId="7" fillId="0" borderId="14" xfId="2" applyFont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textRotation="90" wrapText="1"/>
    </xf>
    <xf numFmtId="0" fontId="2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6">
    <cellStyle name="Обычный" xfId="0" builtinId="0"/>
    <cellStyle name="Обычный 2" xfId="4" xr:uid="{00000000-0005-0000-0000-000001000000}"/>
    <cellStyle name="Обычный_37Учебный план ФГОС Сварщик" xfId="3" xr:uid="{00000000-0005-0000-0000-000002000000}"/>
    <cellStyle name="Обычный_37Учебный план ФГОС Сварщик_КРС  ТОП-50 18-19" xfId="1" xr:uid="{00000000-0005-0000-0000-000003000000}"/>
    <cellStyle name="Обычный_37Учебный план ФГОС Сварщик_Монтаж и тех.эксплуатация ПО" xfId="5" xr:uid="{00000000-0005-0000-0000-000004000000}"/>
    <cellStyle name="Обычный_37Учебный план ФГОС Сварщик_Техническое регулирование" xfId="2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127001</xdr:colOff>
      <xdr:row>1</xdr:row>
      <xdr:rowOff>12702</xdr:rowOff>
    </xdr:from>
    <xdr:to>
      <xdr:col>57</xdr:col>
      <xdr:colOff>47625</xdr:colOff>
      <xdr:row>2</xdr:row>
      <xdr:rowOff>120658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3315B90-F494-4EF0-BF1A-FB4EA2A02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19751" y="203202"/>
          <a:ext cx="4143374" cy="1409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82"/>
  <sheetViews>
    <sheetView tabSelected="1" zoomScale="60" zoomScaleNormal="60" workbookViewId="0">
      <selection activeCell="BI73" sqref="BI73"/>
    </sheetView>
  </sheetViews>
  <sheetFormatPr defaultColWidth="9.140625" defaultRowHeight="15" outlineLevelRow="1" x14ac:dyDescent="0.25"/>
  <cols>
    <col min="1" max="1" width="10.85546875" style="36" customWidth="1"/>
    <col min="2" max="2" width="27.28515625" style="36" customWidth="1"/>
    <col min="3" max="3" width="4.7109375" style="15" customWidth="1"/>
    <col min="4" max="4" width="5" style="15" customWidth="1"/>
    <col min="5" max="5" width="4.7109375" style="15" customWidth="1"/>
    <col min="6" max="6" width="4.5703125" style="15" customWidth="1"/>
    <col min="7" max="7" width="3.7109375" style="15" customWidth="1"/>
    <col min="8" max="8" width="4.28515625" style="15" customWidth="1"/>
    <col min="9" max="9" width="5" style="15" customWidth="1"/>
    <col min="10" max="10" width="5.140625" style="15" customWidth="1"/>
    <col min="11" max="11" width="6.42578125" style="26" customWidth="1"/>
    <col min="12" max="12" width="8.7109375" style="15" customWidth="1"/>
    <col min="13" max="13" width="11.7109375" style="15" customWidth="1"/>
    <col min="14" max="14" width="20.42578125" style="15" customWidth="1"/>
    <col min="15" max="15" width="6.7109375" style="15" customWidth="1"/>
    <col min="16" max="16" width="7.85546875" style="15" customWidth="1"/>
    <col min="17" max="17" width="5.28515625" style="15" customWidth="1"/>
    <col min="18" max="18" width="5.140625" style="15" customWidth="1"/>
    <col min="19" max="19" width="5.5703125" style="15" customWidth="1"/>
    <col min="20" max="20" width="5.140625" style="15" customWidth="1"/>
    <col min="21" max="21" width="4.28515625" style="15" customWidth="1"/>
    <col min="22" max="22" width="4.7109375" style="15" customWidth="1"/>
    <col min="23" max="23" width="6.140625" style="18" customWidth="1"/>
    <col min="24" max="24" width="6.42578125" style="15" customWidth="1"/>
    <col min="25" max="25" width="4.140625" style="15" customWidth="1"/>
    <col min="26" max="26" width="3.140625" style="15" customWidth="1"/>
    <col min="27" max="27" width="4.140625" style="15" customWidth="1"/>
    <col min="28" max="28" width="6.140625" style="18" customWidth="1"/>
    <col min="29" max="29" width="5.140625" style="15" customWidth="1"/>
    <col min="30" max="30" width="3.7109375" style="15" customWidth="1"/>
    <col min="31" max="31" width="5" style="15" customWidth="1"/>
    <col min="32" max="32" width="5.5703125" style="15" customWidth="1"/>
    <col min="33" max="33" width="5.28515625" style="86" customWidth="1"/>
    <col min="34" max="34" width="5.140625" style="15" customWidth="1"/>
    <col min="35" max="35" width="4.140625" style="15" customWidth="1"/>
    <col min="36" max="36" width="4.85546875" style="15" customWidth="1"/>
    <col min="37" max="37" width="5.7109375" style="15" customWidth="1"/>
    <col min="38" max="38" width="5" style="86" customWidth="1"/>
    <col min="39" max="39" width="4.28515625" style="15" customWidth="1"/>
    <col min="40" max="40" width="4.5703125" style="15" customWidth="1"/>
    <col min="41" max="41" width="5" style="15" customWidth="1"/>
    <col min="42" max="42" width="7.28515625" style="15" customWidth="1"/>
    <col min="43" max="43" width="4.28515625" style="86" customWidth="1"/>
    <col min="44" max="44" width="7.28515625" style="15" customWidth="1"/>
    <col min="45" max="45" width="4.140625" style="15" customWidth="1"/>
    <col min="46" max="46" width="5.85546875" style="15" customWidth="1"/>
    <col min="47" max="47" width="3.7109375" style="15" customWidth="1"/>
    <col min="48" max="48" width="4.28515625" style="86" customWidth="1"/>
    <col min="49" max="49" width="4.5703125" style="15" customWidth="1"/>
    <col min="50" max="50" width="3.7109375" style="15" customWidth="1"/>
    <col min="51" max="51" width="4.28515625" style="15" customWidth="1"/>
    <col min="52" max="52" width="3.85546875" style="15" customWidth="1"/>
    <col min="53" max="53" width="4.5703125" style="86" customWidth="1"/>
    <col min="54" max="54" width="6" style="15" customWidth="1"/>
    <col min="55" max="55" width="3.85546875" style="15" customWidth="1"/>
    <col min="56" max="56" width="3.28515625" style="15" customWidth="1"/>
    <col min="57" max="57" width="3.7109375" style="15" customWidth="1"/>
    <col min="58" max="58" width="4" style="86" customWidth="1"/>
    <col min="59" max="16384" width="9.140625" style="15"/>
  </cols>
  <sheetData>
    <row r="1" spans="1:58" x14ac:dyDescent="0.25">
      <c r="I1" s="26"/>
      <c r="K1" s="15"/>
      <c r="U1" s="18"/>
      <c r="W1" s="15"/>
      <c r="Z1" s="18"/>
      <c r="AB1" s="15"/>
      <c r="AE1" s="86"/>
      <c r="AG1" s="15"/>
      <c r="AJ1" s="86"/>
      <c r="AL1" s="15"/>
      <c r="AO1" s="86"/>
      <c r="AQ1" s="15"/>
      <c r="AT1" s="86"/>
      <c r="AV1" s="15"/>
      <c r="AY1" s="86"/>
      <c r="AZ1" s="130" t="s">
        <v>164</v>
      </c>
      <c r="BA1" s="130"/>
      <c r="BB1" s="130"/>
      <c r="BC1" s="130"/>
      <c r="BD1" s="130"/>
      <c r="BF1" s="15"/>
    </row>
    <row r="2" spans="1:58" ht="102" customHeight="1" x14ac:dyDescent="0.25">
      <c r="I2" s="26"/>
      <c r="K2" s="15"/>
      <c r="U2" s="18"/>
      <c r="W2" s="15"/>
      <c r="Z2" s="18"/>
      <c r="AB2" s="15"/>
      <c r="AE2" s="86"/>
      <c r="AG2" s="15"/>
      <c r="AJ2" s="86"/>
      <c r="AL2" s="15"/>
      <c r="AO2" s="86"/>
      <c r="AQ2" s="15"/>
      <c r="AT2" s="86"/>
      <c r="AV2" s="131"/>
      <c r="AW2" s="131"/>
      <c r="AX2" s="131"/>
      <c r="AY2" s="131"/>
      <c r="AZ2" s="131"/>
      <c r="BA2" s="131"/>
      <c r="BB2" s="131"/>
      <c r="BC2" s="131"/>
      <c r="BD2" s="131"/>
      <c r="BF2" s="15"/>
    </row>
    <row r="3" spans="1:58" ht="49.5" customHeight="1" x14ac:dyDescent="0.25">
      <c r="A3" s="119" t="s">
        <v>101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</row>
    <row r="4" spans="1:58" ht="27.75" customHeight="1" x14ac:dyDescent="0.25">
      <c r="A4" s="104" t="s">
        <v>0</v>
      </c>
      <c r="B4" s="106" t="s">
        <v>1</v>
      </c>
      <c r="C4" s="106" t="s">
        <v>2</v>
      </c>
      <c r="D4" s="106"/>
      <c r="E4" s="106"/>
      <c r="F4" s="106"/>
      <c r="G4" s="106"/>
      <c r="H4" s="106"/>
      <c r="I4" s="106"/>
      <c r="J4" s="106"/>
      <c r="K4" s="107" t="s">
        <v>67</v>
      </c>
      <c r="L4" s="107"/>
      <c r="M4" s="107"/>
      <c r="N4" s="107"/>
      <c r="O4" s="107"/>
      <c r="P4" s="107"/>
      <c r="Q4" s="107"/>
      <c r="R4" s="107"/>
      <c r="S4" s="108" t="s">
        <v>3</v>
      </c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</row>
    <row r="5" spans="1:58" ht="34.9" customHeight="1" x14ac:dyDescent="0.25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9" t="s">
        <v>89</v>
      </c>
      <c r="L5" s="110" t="s">
        <v>4</v>
      </c>
      <c r="M5" s="111" t="s">
        <v>5</v>
      </c>
      <c r="N5" s="112"/>
      <c r="O5" s="112"/>
      <c r="P5" s="112"/>
      <c r="Q5" s="112"/>
      <c r="R5" s="113"/>
      <c r="S5" s="103" t="s">
        <v>6</v>
      </c>
      <c r="T5" s="103"/>
      <c r="U5" s="103"/>
      <c r="V5" s="103"/>
      <c r="W5" s="103"/>
      <c r="X5" s="103" t="s">
        <v>7</v>
      </c>
      <c r="Y5" s="103"/>
      <c r="Z5" s="103"/>
      <c r="AA5" s="103"/>
      <c r="AB5" s="103"/>
      <c r="AC5" s="103" t="s">
        <v>8</v>
      </c>
      <c r="AD5" s="103"/>
      <c r="AE5" s="103"/>
      <c r="AF5" s="103"/>
      <c r="AG5" s="103"/>
      <c r="AH5" s="103" t="s">
        <v>9</v>
      </c>
      <c r="AI5" s="103"/>
      <c r="AJ5" s="103"/>
      <c r="AK5" s="103"/>
      <c r="AL5" s="103"/>
      <c r="AM5" s="103" t="s">
        <v>10</v>
      </c>
      <c r="AN5" s="103"/>
      <c r="AO5" s="103"/>
      <c r="AP5" s="103"/>
      <c r="AQ5" s="103"/>
      <c r="AR5" s="103" t="s">
        <v>11</v>
      </c>
      <c r="AS5" s="103"/>
      <c r="AT5" s="103"/>
      <c r="AU5" s="103"/>
      <c r="AV5" s="103"/>
      <c r="AW5" s="103" t="s">
        <v>12</v>
      </c>
      <c r="AX5" s="103"/>
      <c r="AY5" s="103"/>
      <c r="AZ5" s="103"/>
      <c r="BA5" s="103"/>
      <c r="BB5" s="103" t="s">
        <v>13</v>
      </c>
      <c r="BC5" s="103"/>
      <c r="BD5" s="103"/>
      <c r="BE5" s="103"/>
      <c r="BF5" s="103"/>
    </row>
    <row r="6" spans="1:58" ht="15" customHeight="1" x14ac:dyDescent="0.25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9"/>
      <c r="L6" s="110"/>
      <c r="M6" s="116" t="s">
        <v>14</v>
      </c>
      <c r="N6" s="116" t="s">
        <v>15</v>
      </c>
      <c r="O6" s="110" t="s">
        <v>16</v>
      </c>
      <c r="P6" s="114" t="s">
        <v>68</v>
      </c>
      <c r="Q6" s="115"/>
      <c r="R6" s="110" t="s">
        <v>17</v>
      </c>
      <c r="S6" s="102" t="s">
        <v>18</v>
      </c>
      <c r="T6" s="102" t="s">
        <v>14</v>
      </c>
      <c r="U6" s="102" t="s">
        <v>19</v>
      </c>
      <c r="V6" s="102" t="s">
        <v>20</v>
      </c>
      <c r="W6" s="129" t="s">
        <v>21</v>
      </c>
      <c r="X6" s="102" t="s">
        <v>18</v>
      </c>
      <c r="Y6" s="102" t="s">
        <v>14</v>
      </c>
      <c r="Z6" s="102" t="s">
        <v>19</v>
      </c>
      <c r="AA6" s="102" t="s">
        <v>20</v>
      </c>
      <c r="AB6" s="129" t="s">
        <v>21</v>
      </c>
      <c r="AC6" s="102" t="s">
        <v>18</v>
      </c>
      <c r="AD6" s="102" t="s">
        <v>14</v>
      </c>
      <c r="AE6" s="102" t="s">
        <v>19</v>
      </c>
      <c r="AF6" s="102" t="s">
        <v>20</v>
      </c>
      <c r="AG6" s="122" t="s">
        <v>21</v>
      </c>
      <c r="AH6" s="102" t="s">
        <v>18</v>
      </c>
      <c r="AI6" s="102" t="s">
        <v>14</v>
      </c>
      <c r="AJ6" s="102" t="s">
        <v>19</v>
      </c>
      <c r="AK6" s="102" t="s">
        <v>20</v>
      </c>
      <c r="AL6" s="122" t="s">
        <v>21</v>
      </c>
      <c r="AM6" s="102" t="s">
        <v>18</v>
      </c>
      <c r="AN6" s="102" t="s">
        <v>14</v>
      </c>
      <c r="AO6" s="102" t="s">
        <v>19</v>
      </c>
      <c r="AP6" s="102" t="s">
        <v>20</v>
      </c>
      <c r="AQ6" s="122" t="s">
        <v>21</v>
      </c>
      <c r="AR6" s="102" t="s">
        <v>18</v>
      </c>
      <c r="AS6" s="102" t="s">
        <v>14</v>
      </c>
      <c r="AT6" s="102" t="s">
        <v>19</v>
      </c>
      <c r="AU6" s="102" t="s">
        <v>20</v>
      </c>
      <c r="AV6" s="122" t="s">
        <v>21</v>
      </c>
      <c r="AW6" s="102" t="s">
        <v>18</v>
      </c>
      <c r="AX6" s="102" t="s">
        <v>14</v>
      </c>
      <c r="AY6" s="102" t="s">
        <v>19</v>
      </c>
      <c r="AZ6" s="102" t="s">
        <v>20</v>
      </c>
      <c r="BA6" s="122" t="s">
        <v>21</v>
      </c>
      <c r="BB6" s="102" t="s">
        <v>18</v>
      </c>
      <c r="BC6" s="102" t="s">
        <v>14</v>
      </c>
      <c r="BD6" s="102" t="s">
        <v>19</v>
      </c>
      <c r="BE6" s="102" t="s">
        <v>20</v>
      </c>
      <c r="BF6" s="122" t="s">
        <v>21</v>
      </c>
    </row>
    <row r="7" spans="1:58" ht="63" customHeight="1" x14ac:dyDescent="0.25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9"/>
      <c r="L7" s="110"/>
      <c r="M7" s="117"/>
      <c r="N7" s="118"/>
      <c r="O7" s="110"/>
      <c r="P7" s="29" t="s">
        <v>69</v>
      </c>
      <c r="Q7" s="10" t="s">
        <v>90</v>
      </c>
      <c r="R7" s="118"/>
      <c r="S7" s="102"/>
      <c r="T7" s="102"/>
      <c r="U7" s="102"/>
      <c r="V7" s="102"/>
      <c r="W7" s="129"/>
      <c r="X7" s="102"/>
      <c r="Y7" s="102"/>
      <c r="Z7" s="102"/>
      <c r="AA7" s="102"/>
      <c r="AB7" s="129"/>
      <c r="AC7" s="102"/>
      <c r="AD7" s="102"/>
      <c r="AE7" s="102"/>
      <c r="AF7" s="102"/>
      <c r="AG7" s="122"/>
      <c r="AH7" s="102"/>
      <c r="AI7" s="102"/>
      <c r="AJ7" s="102"/>
      <c r="AK7" s="102"/>
      <c r="AL7" s="122"/>
      <c r="AM7" s="102"/>
      <c r="AN7" s="102"/>
      <c r="AO7" s="102"/>
      <c r="AP7" s="102"/>
      <c r="AQ7" s="122"/>
      <c r="AR7" s="102"/>
      <c r="AS7" s="102"/>
      <c r="AT7" s="102"/>
      <c r="AU7" s="102"/>
      <c r="AV7" s="122"/>
      <c r="AW7" s="102"/>
      <c r="AX7" s="102"/>
      <c r="AY7" s="102"/>
      <c r="AZ7" s="102"/>
      <c r="BA7" s="122"/>
      <c r="BB7" s="102"/>
      <c r="BC7" s="102"/>
      <c r="BD7" s="102"/>
      <c r="BE7" s="102"/>
      <c r="BF7" s="122"/>
    </row>
    <row r="8" spans="1:58" ht="15.75" hidden="1" customHeight="1" x14ac:dyDescent="0.25">
      <c r="A8" s="105"/>
      <c r="B8" s="106"/>
      <c r="C8" s="106"/>
      <c r="D8" s="106"/>
      <c r="E8" s="106"/>
      <c r="F8" s="106"/>
      <c r="G8" s="106"/>
      <c r="H8" s="106"/>
      <c r="I8" s="106"/>
      <c r="J8" s="106"/>
      <c r="K8" s="2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43"/>
      <c r="X8" s="11"/>
      <c r="Y8" s="11"/>
      <c r="Z8" s="11"/>
      <c r="AA8" s="11"/>
      <c r="AB8" s="43"/>
      <c r="AC8" s="11"/>
      <c r="AD8" s="11"/>
      <c r="AE8" s="11"/>
      <c r="AF8" s="11"/>
      <c r="AG8" s="78"/>
      <c r="AH8" s="11"/>
      <c r="AI8" s="11"/>
      <c r="AJ8" s="11"/>
      <c r="AK8" s="11"/>
      <c r="AL8" s="78"/>
      <c r="AM8" s="11"/>
      <c r="AN8" s="11"/>
      <c r="AO8" s="11"/>
      <c r="AP8" s="11"/>
      <c r="AQ8" s="78"/>
      <c r="AR8" s="11"/>
      <c r="AS8" s="11"/>
      <c r="AT8" s="11"/>
      <c r="AU8" s="11"/>
      <c r="AV8" s="78"/>
      <c r="AW8" s="11"/>
      <c r="AX8" s="11"/>
      <c r="AY8" s="11"/>
      <c r="AZ8" s="11"/>
      <c r="BA8" s="78"/>
      <c r="BB8" s="11"/>
      <c r="BC8" s="11"/>
      <c r="BD8" s="11"/>
      <c r="BE8" s="11"/>
      <c r="BF8" s="78"/>
    </row>
    <row r="9" spans="1:58" ht="13.9" outlineLevel="1" x14ac:dyDescent="0.25">
      <c r="A9" s="28">
        <v>1</v>
      </c>
      <c r="B9" s="28">
        <v>2</v>
      </c>
      <c r="C9" s="106">
        <v>3</v>
      </c>
      <c r="D9" s="106"/>
      <c r="E9" s="106"/>
      <c r="F9" s="106"/>
      <c r="G9" s="106"/>
      <c r="H9" s="106"/>
      <c r="I9" s="106"/>
      <c r="J9" s="106"/>
      <c r="K9" s="23">
        <v>4</v>
      </c>
      <c r="L9" s="1">
        <v>5</v>
      </c>
      <c r="M9" s="1">
        <v>6</v>
      </c>
      <c r="N9" s="1">
        <v>7</v>
      </c>
      <c r="O9" s="1">
        <v>8</v>
      </c>
      <c r="P9" s="1">
        <v>9</v>
      </c>
      <c r="Q9" s="1">
        <v>10</v>
      </c>
      <c r="R9" s="1">
        <v>11</v>
      </c>
      <c r="S9" s="1">
        <v>12</v>
      </c>
      <c r="T9" s="1">
        <v>13</v>
      </c>
      <c r="U9" s="1">
        <v>14</v>
      </c>
      <c r="V9" s="1">
        <v>15</v>
      </c>
      <c r="W9" s="44">
        <v>16</v>
      </c>
      <c r="X9" s="1">
        <v>17</v>
      </c>
      <c r="Y9" s="1">
        <v>18</v>
      </c>
      <c r="Z9" s="1">
        <v>19</v>
      </c>
      <c r="AA9" s="1">
        <v>20</v>
      </c>
      <c r="AB9" s="44">
        <v>21</v>
      </c>
      <c r="AC9" s="1">
        <v>22</v>
      </c>
      <c r="AD9" s="1">
        <v>23</v>
      </c>
      <c r="AE9" s="1">
        <v>24</v>
      </c>
      <c r="AF9" s="1">
        <v>25</v>
      </c>
      <c r="AG9" s="79">
        <v>26</v>
      </c>
      <c r="AH9" s="1">
        <v>27</v>
      </c>
      <c r="AI9" s="1">
        <v>28</v>
      </c>
      <c r="AJ9" s="1">
        <v>29</v>
      </c>
      <c r="AK9" s="1">
        <v>30</v>
      </c>
      <c r="AL9" s="79">
        <v>31</v>
      </c>
      <c r="AM9" s="1">
        <v>32</v>
      </c>
      <c r="AN9" s="1">
        <v>33</v>
      </c>
      <c r="AO9" s="1">
        <v>34</v>
      </c>
      <c r="AP9" s="1">
        <v>35</v>
      </c>
      <c r="AQ9" s="79">
        <v>36</v>
      </c>
      <c r="AR9" s="1">
        <v>37</v>
      </c>
      <c r="AS9" s="1">
        <v>38</v>
      </c>
      <c r="AT9" s="1">
        <v>39</v>
      </c>
      <c r="AU9" s="1">
        <v>40</v>
      </c>
      <c r="AV9" s="79">
        <v>41</v>
      </c>
      <c r="AW9" s="1">
        <v>42</v>
      </c>
      <c r="AX9" s="1">
        <v>43</v>
      </c>
      <c r="AY9" s="1">
        <v>44</v>
      </c>
      <c r="AZ9" s="1">
        <v>45</v>
      </c>
      <c r="BA9" s="79">
        <v>46</v>
      </c>
      <c r="BB9" s="1">
        <v>47</v>
      </c>
      <c r="BC9" s="1">
        <v>48</v>
      </c>
      <c r="BD9" s="1">
        <v>49</v>
      </c>
      <c r="BE9" s="1">
        <v>50</v>
      </c>
      <c r="BF9" s="79">
        <v>51</v>
      </c>
    </row>
    <row r="10" spans="1:58" s="16" customFormat="1" x14ac:dyDescent="0.25">
      <c r="A10" s="2" t="s">
        <v>22</v>
      </c>
      <c r="B10" s="30" t="s">
        <v>23</v>
      </c>
      <c r="C10" s="3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5">
        <v>7</v>
      </c>
      <c r="J10" s="5">
        <v>8</v>
      </c>
      <c r="K10" s="24">
        <f>SUM(K11:K23)</f>
        <v>1476</v>
      </c>
      <c r="L10" s="24">
        <f t="shared" ref="L10:AJ10" si="0">SUM(L11:L23)</f>
        <v>0</v>
      </c>
      <c r="M10" s="24">
        <f t="shared" si="0"/>
        <v>30</v>
      </c>
      <c r="N10" s="24">
        <f t="shared" si="0"/>
        <v>34</v>
      </c>
      <c r="O10" s="24">
        <f t="shared" si="0"/>
        <v>1412</v>
      </c>
      <c r="P10" s="24">
        <f t="shared" si="0"/>
        <v>0</v>
      </c>
      <c r="Q10" s="24">
        <f t="shared" si="0"/>
        <v>0</v>
      </c>
      <c r="R10" s="24">
        <f t="shared" si="0"/>
        <v>0</v>
      </c>
      <c r="S10" s="24">
        <f t="shared" si="0"/>
        <v>612</v>
      </c>
      <c r="T10" s="24">
        <f t="shared" si="0"/>
        <v>12</v>
      </c>
      <c r="U10" s="24">
        <f t="shared" si="0"/>
        <v>24</v>
      </c>
      <c r="V10" s="24">
        <f t="shared" si="0"/>
        <v>0</v>
      </c>
      <c r="W10" s="45">
        <f t="shared" si="0"/>
        <v>576</v>
      </c>
      <c r="X10" s="24">
        <f t="shared" si="0"/>
        <v>864</v>
      </c>
      <c r="Y10" s="24">
        <f t="shared" si="0"/>
        <v>18</v>
      </c>
      <c r="Z10" s="24">
        <f t="shared" si="0"/>
        <v>10</v>
      </c>
      <c r="AA10" s="24">
        <f t="shared" si="0"/>
        <v>0</v>
      </c>
      <c r="AB10" s="45">
        <f t="shared" si="0"/>
        <v>836</v>
      </c>
      <c r="AC10" s="24">
        <f t="shared" si="0"/>
        <v>0</v>
      </c>
      <c r="AD10" s="24">
        <f t="shared" si="0"/>
        <v>0</v>
      </c>
      <c r="AE10" s="24">
        <f t="shared" si="0"/>
        <v>0</v>
      </c>
      <c r="AF10" s="24">
        <f t="shared" si="0"/>
        <v>0</v>
      </c>
      <c r="AG10" s="80">
        <f t="shared" si="0"/>
        <v>0</v>
      </c>
      <c r="AH10" s="24">
        <f t="shared" si="0"/>
        <v>0</v>
      </c>
      <c r="AI10" s="24">
        <f t="shared" si="0"/>
        <v>0</v>
      </c>
      <c r="AJ10" s="24">
        <f t="shared" si="0"/>
        <v>0</v>
      </c>
      <c r="AK10" s="24">
        <f>SUM(AK11:AK23)</f>
        <v>0</v>
      </c>
      <c r="AL10" s="80">
        <f t="shared" ref="AL10" si="1">SUM(AL11:AL23)</f>
        <v>0</v>
      </c>
      <c r="AM10" s="24">
        <f t="shared" ref="AM10" si="2">SUM(AM11:AM23)</f>
        <v>0</v>
      </c>
      <c r="AN10" s="24">
        <f t="shared" ref="AN10" si="3">SUM(AN11:AN23)</f>
        <v>0</v>
      </c>
      <c r="AO10" s="24">
        <f t="shared" ref="AO10" si="4">SUM(AO11:AO23)</f>
        <v>0</v>
      </c>
      <c r="AP10" s="24">
        <f t="shared" ref="AP10" si="5">SUM(AP11:AP23)</f>
        <v>0</v>
      </c>
      <c r="AQ10" s="80">
        <f t="shared" ref="AQ10" si="6">SUM(AQ11:AQ23)</f>
        <v>0</v>
      </c>
      <c r="AR10" s="24">
        <f t="shared" ref="AR10" si="7">SUM(AR11:AR23)</f>
        <v>0</v>
      </c>
      <c r="AS10" s="24">
        <f t="shared" ref="AS10" si="8">SUM(AS11:AS23)</f>
        <v>0</v>
      </c>
      <c r="AT10" s="24">
        <f t="shared" ref="AT10" si="9">SUM(AT11:AT23)</f>
        <v>0</v>
      </c>
      <c r="AU10" s="24">
        <f t="shared" ref="AU10" si="10">SUM(AU11:AU23)</f>
        <v>0</v>
      </c>
      <c r="AV10" s="80">
        <f t="shared" ref="AV10" si="11">SUM(AV11:AV23)</f>
        <v>0</v>
      </c>
      <c r="AW10" s="24">
        <f t="shared" ref="AW10" si="12">SUM(AW11:AW23)</f>
        <v>0</v>
      </c>
      <c r="AX10" s="24">
        <f t="shared" ref="AX10" si="13">SUM(AX11:AX23)</f>
        <v>0</v>
      </c>
      <c r="AY10" s="24">
        <f t="shared" ref="AY10" si="14">SUM(AY11:AY23)</f>
        <v>0</v>
      </c>
      <c r="AZ10" s="24">
        <f t="shared" ref="AZ10" si="15">SUM(AZ11:AZ23)</f>
        <v>0</v>
      </c>
      <c r="BA10" s="80">
        <f t="shared" ref="BA10" si="16">SUM(BA11:BA23)</f>
        <v>0</v>
      </c>
      <c r="BB10" s="24">
        <f t="shared" ref="BB10" si="17">SUM(BB11:BB23)</f>
        <v>0</v>
      </c>
      <c r="BC10" s="24">
        <f t="shared" ref="BC10" si="18">SUM(BC11:BC23)</f>
        <v>0</v>
      </c>
      <c r="BD10" s="24">
        <f t="shared" ref="BD10" si="19">SUM(BD11:BD23)</f>
        <v>0</v>
      </c>
      <c r="BE10" s="24">
        <f t="shared" ref="BE10" si="20">SUM(BE11:BE23)</f>
        <v>0</v>
      </c>
      <c r="BF10" s="80">
        <f t="shared" ref="BF10" si="21">SUM(BF11:BF23)</f>
        <v>0</v>
      </c>
    </row>
    <row r="11" spans="1:58" x14ac:dyDescent="0.25">
      <c r="A11" s="2" t="s">
        <v>70</v>
      </c>
      <c r="B11" s="31" t="s">
        <v>24</v>
      </c>
      <c r="C11" s="63" t="s">
        <v>27</v>
      </c>
      <c r="D11" s="63" t="s">
        <v>25</v>
      </c>
      <c r="E11" s="63"/>
      <c r="F11" s="63"/>
      <c r="G11" s="63"/>
      <c r="H11" s="63"/>
      <c r="I11" s="64"/>
      <c r="J11" s="64"/>
      <c r="K11" s="22">
        <f>S11+X11+AC11+AH11</f>
        <v>72</v>
      </c>
      <c r="L11" s="11"/>
      <c r="M11" s="11">
        <f>SUM(T11+Y11)</f>
        <v>6</v>
      </c>
      <c r="N11" s="11">
        <f>SUM(U11+Z11)</f>
        <v>2</v>
      </c>
      <c r="O11" s="11">
        <f>W11+AB11</f>
        <v>64</v>
      </c>
      <c r="P11" s="27"/>
      <c r="Q11" s="11"/>
      <c r="R11" s="11"/>
      <c r="S11" s="11">
        <f t="shared" ref="S11:S16" si="22">SUM(T11:W11)</f>
        <v>32</v>
      </c>
      <c r="T11" s="11"/>
      <c r="U11" s="11"/>
      <c r="V11" s="11"/>
      <c r="W11" s="46">
        <v>32</v>
      </c>
      <c r="X11" s="11">
        <f>SUM(Y11:AB11)</f>
        <v>40</v>
      </c>
      <c r="Y11" s="11">
        <v>6</v>
      </c>
      <c r="Z11" s="11">
        <v>2</v>
      </c>
      <c r="AA11" s="11"/>
      <c r="AB11" s="47">
        <v>32</v>
      </c>
      <c r="AC11" s="11"/>
      <c r="AD11" s="11"/>
      <c r="AE11" s="11"/>
      <c r="AF11" s="11"/>
      <c r="AG11" s="78"/>
      <c r="AH11" s="11"/>
      <c r="AI11" s="11"/>
      <c r="AJ11" s="11"/>
      <c r="AK11" s="11"/>
      <c r="AL11" s="78"/>
      <c r="AM11" s="11"/>
      <c r="AN11" s="11"/>
      <c r="AO11" s="11"/>
      <c r="AP11" s="11"/>
      <c r="AQ11" s="78"/>
      <c r="AR11" s="11"/>
      <c r="AS11" s="11"/>
      <c r="AT11" s="11"/>
      <c r="AU11" s="11"/>
      <c r="AV11" s="78"/>
      <c r="AW11" s="11"/>
      <c r="AX11" s="11"/>
      <c r="AY11" s="11"/>
      <c r="AZ11" s="11"/>
      <c r="BA11" s="78"/>
      <c r="BB11" s="11"/>
      <c r="BC11" s="11"/>
      <c r="BD11" s="11"/>
      <c r="BE11" s="11"/>
      <c r="BF11" s="78"/>
    </row>
    <row r="12" spans="1:58" ht="15" customHeight="1" x14ac:dyDescent="0.25">
      <c r="A12" s="2" t="s">
        <v>71</v>
      </c>
      <c r="B12" s="31" t="s">
        <v>26</v>
      </c>
      <c r="C12" s="63" t="s">
        <v>27</v>
      </c>
      <c r="D12" s="63" t="s">
        <v>88</v>
      </c>
      <c r="E12" s="63"/>
      <c r="F12" s="63"/>
      <c r="G12" s="63"/>
      <c r="H12" s="63"/>
      <c r="I12" s="64"/>
      <c r="J12" s="64"/>
      <c r="K12" s="22">
        <f t="shared" ref="K12:K23" si="23">S12+X12+AC12+AH12</f>
        <v>108</v>
      </c>
      <c r="L12" s="11"/>
      <c r="M12" s="11">
        <f t="shared" ref="M12:M23" si="24">SUM(T12+Y12)</f>
        <v>0</v>
      </c>
      <c r="N12" s="11">
        <f t="shared" ref="N12:N23" si="25">SUM(U12+Z12)</f>
        <v>0</v>
      </c>
      <c r="O12" s="11">
        <f t="shared" ref="O12:O22" si="26">W12+AB12</f>
        <v>108</v>
      </c>
      <c r="P12" s="27"/>
      <c r="Q12" s="11"/>
      <c r="R12" s="11"/>
      <c r="S12" s="11">
        <f t="shared" si="22"/>
        <v>48</v>
      </c>
      <c r="T12" s="11"/>
      <c r="U12" s="11"/>
      <c r="V12" s="11"/>
      <c r="W12" s="47">
        <v>48</v>
      </c>
      <c r="X12" s="11">
        <f t="shared" ref="X12:X23" si="27">SUM(Y12:AB12)</f>
        <v>60</v>
      </c>
      <c r="Y12" s="11"/>
      <c r="Z12" s="11"/>
      <c r="AA12" s="11"/>
      <c r="AB12" s="47">
        <v>60</v>
      </c>
      <c r="AC12" s="11"/>
      <c r="AD12" s="11"/>
      <c r="AE12" s="11"/>
      <c r="AF12" s="11"/>
      <c r="AG12" s="78"/>
      <c r="AH12" s="11"/>
      <c r="AI12" s="11"/>
      <c r="AJ12" s="11"/>
      <c r="AK12" s="11"/>
      <c r="AL12" s="78"/>
      <c r="AM12" s="11"/>
      <c r="AN12" s="11"/>
      <c r="AO12" s="11"/>
      <c r="AP12" s="11"/>
      <c r="AQ12" s="78"/>
      <c r="AR12" s="11"/>
      <c r="AS12" s="11"/>
      <c r="AT12" s="11"/>
      <c r="AU12" s="11"/>
      <c r="AV12" s="78"/>
      <c r="AW12" s="11"/>
      <c r="AX12" s="11"/>
      <c r="AY12" s="11"/>
      <c r="AZ12" s="11"/>
      <c r="BA12" s="78"/>
      <c r="BB12" s="11"/>
      <c r="BC12" s="11"/>
      <c r="BD12" s="11"/>
      <c r="BE12" s="11"/>
      <c r="BF12" s="78"/>
    </row>
    <row r="13" spans="1:58" x14ac:dyDescent="0.25">
      <c r="A13" s="2" t="s">
        <v>72</v>
      </c>
      <c r="B13" s="31" t="s">
        <v>30</v>
      </c>
      <c r="C13" s="63" t="s">
        <v>27</v>
      </c>
      <c r="D13" s="63" t="s">
        <v>88</v>
      </c>
      <c r="E13" s="63"/>
      <c r="F13" s="63"/>
      <c r="G13" s="63"/>
      <c r="H13" s="63"/>
      <c r="I13" s="64"/>
      <c r="J13" s="64"/>
      <c r="K13" s="22">
        <f t="shared" si="23"/>
        <v>136</v>
      </c>
      <c r="L13" s="11"/>
      <c r="M13" s="11">
        <f t="shared" si="24"/>
        <v>0</v>
      </c>
      <c r="N13" s="11">
        <f t="shared" si="25"/>
        <v>0</v>
      </c>
      <c r="O13" s="11">
        <f t="shared" si="26"/>
        <v>136</v>
      </c>
      <c r="P13" s="27"/>
      <c r="Q13" s="11"/>
      <c r="R13" s="11"/>
      <c r="S13" s="11">
        <f t="shared" si="22"/>
        <v>64</v>
      </c>
      <c r="T13" s="11"/>
      <c r="U13" s="11"/>
      <c r="V13" s="11"/>
      <c r="W13" s="47">
        <v>64</v>
      </c>
      <c r="X13" s="11">
        <f t="shared" si="27"/>
        <v>72</v>
      </c>
      <c r="Y13" s="11"/>
      <c r="Z13" s="11"/>
      <c r="AA13" s="11"/>
      <c r="AB13" s="47">
        <v>72</v>
      </c>
      <c r="AC13" s="11"/>
      <c r="AD13" s="11"/>
      <c r="AE13" s="11"/>
      <c r="AF13" s="11"/>
      <c r="AG13" s="78"/>
      <c r="AH13" s="11"/>
      <c r="AI13" s="11"/>
      <c r="AJ13" s="11"/>
      <c r="AK13" s="11"/>
      <c r="AL13" s="78"/>
      <c r="AM13" s="11"/>
      <c r="AN13" s="11"/>
      <c r="AO13" s="11"/>
      <c r="AP13" s="11"/>
      <c r="AQ13" s="78"/>
      <c r="AR13" s="11"/>
      <c r="AS13" s="11"/>
      <c r="AT13" s="11"/>
      <c r="AU13" s="11"/>
      <c r="AV13" s="78"/>
      <c r="AW13" s="11"/>
      <c r="AX13" s="11"/>
      <c r="AY13" s="11"/>
      <c r="AZ13" s="11"/>
      <c r="BA13" s="78"/>
      <c r="BB13" s="11"/>
      <c r="BC13" s="11"/>
      <c r="BD13" s="11"/>
      <c r="BE13" s="11"/>
      <c r="BF13" s="78"/>
    </row>
    <row r="14" spans="1:58" x14ac:dyDescent="0.25">
      <c r="A14" s="2" t="s">
        <v>73</v>
      </c>
      <c r="B14" s="31" t="s">
        <v>83</v>
      </c>
      <c r="C14" s="63" t="s">
        <v>27</v>
      </c>
      <c r="D14" s="63" t="s">
        <v>88</v>
      </c>
      <c r="E14" s="63"/>
      <c r="F14" s="63"/>
      <c r="G14" s="63"/>
      <c r="H14" s="63"/>
      <c r="I14" s="64"/>
      <c r="J14" s="64"/>
      <c r="K14" s="22">
        <f t="shared" si="23"/>
        <v>72</v>
      </c>
      <c r="L14" s="11"/>
      <c r="M14" s="11">
        <f t="shared" si="24"/>
        <v>0</v>
      </c>
      <c r="N14" s="11">
        <f t="shared" si="25"/>
        <v>0</v>
      </c>
      <c r="O14" s="11">
        <f t="shared" si="26"/>
        <v>72</v>
      </c>
      <c r="P14" s="27"/>
      <c r="Q14" s="11"/>
      <c r="R14" s="11"/>
      <c r="S14" s="11">
        <f t="shared" si="22"/>
        <v>32</v>
      </c>
      <c r="T14" s="11"/>
      <c r="U14" s="11"/>
      <c r="V14" s="11"/>
      <c r="W14" s="47">
        <v>32</v>
      </c>
      <c r="X14" s="11">
        <f t="shared" si="27"/>
        <v>40</v>
      </c>
      <c r="Y14" s="11"/>
      <c r="Z14" s="11"/>
      <c r="AA14" s="11"/>
      <c r="AB14" s="47">
        <v>40</v>
      </c>
      <c r="AC14" s="11"/>
      <c r="AD14" s="11"/>
      <c r="AE14" s="11"/>
      <c r="AF14" s="11"/>
      <c r="AG14" s="78"/>
      <c r="AH14" s="11"/>
      <c r="AI14" s="11"/>
      <c r="AJ14" s="11"/>
      <c r="AK14" s="11"/>
      <c r="AL14" s="78"/>
      <c r="AM14" s="11"/>
      <c r="AN14" s="11"/>
      <c r="AO14" s="11"/>
      <c r="AP14" s="11"/>
      <c r="AQ14" s="78"/>
      <c r="AR14" s="11"/>
      <c r="AS14" s="11"/>
      <c r="AT14" s="11"/>
      <c r="AU14" s="11"/>
      <c r="AV14" s="78"/>
      <c r="AW14" s="11"/>
      <c r="AX14" s="11"/>
      <c r="AY14" s="11"/>
      <c r="AZ14" s="11"/>
      <c r="BA14" s="78"/>
      <c r="BB14" s="11"/>
      <c r="BC14" s="11"/>
      <c r="BD14" s="11"/>
      <c r="BE14" s="11"/>
      <c r="BF14" s="78"/>
    </row>
    <row r="15" spans="1:58" x14ac:dyDescent="0.25">
      <c r="A15" s="2" t="s">
        <v>74</v>
      </c>
      <c r="B15" s="31" t="s">
        <v>84</v>
      </c>
      <c r="C15" s="63" t="s">
        <v>27</v>
      </c>
      <c r="D15" s="63" t="s">
        <v>88</v>
      </c>
      <c r="E15" s="63"/>
      <c r="F15" s="63"/>
      <c r="G15" s="63"/>
      <c r="H15" s="63"/>
      <c r="I15" s="64"/>
      <c r="J15" s="64"/>
      <c r="K15" s="22">
        <f t="shared" si="23"/>
        <v>72</v>
      </c>
      <c r="L15" s="11"/>
      <c r="M15" s="11">
        <f t="shared" si="24"/>
        <v>0</v>
      </c>
      <c r="N15" s="11">
        <f t="shared" si="25"/>
        <v>0</v>
      </c>
      <c r="O15" s="11">
        <f t="shared" si="26"/>
        <v>72</v>
      </c>
      <c r="P15" s="27"/>
      <c r="Q15" s="11"/>
      <c r="R15" s="11"/>
      <c r="S15" s="11">
        <f t="shared" si="22"/>
        <v>32</v>
      </c>
      <c r="T15" s="11"/>
      <c r="U15" s="11"/>
      <c r="V15" s="11"/>
      <c r="W15" s="47">
        <v>32</v>
      </c>
      <c r="X15" s="11">
        <f t="shared" si="27"/>
        <v>40</v>
      </c>
      <c r="Y15" s="11"/>
      <c r="Z15" s="11"/>
      <c r="AA15" s="11"/>
      <c r="AB15" s="47">
        <v>40</v>
      </c>
      <c r="AC15" s="11"/>
      <c r="AD15" s="11"/>
      <c r="AE15" s="11"/>
      <c r="AF15" s="11"/>
      <c r="AG15" s="78"/>
      <c r="AH15" s="11"/>
      <c r="AI15" s="11"/>
      <c r="AJ15" s="11"/>
      <c r="AK15" s="11"/>
      <c r="AL15" s="78"/>
      <c r="AM15" s="11"/>
      <c r="AN15" s="11"/>
      <c r="AO15" s="11"/>
      <c r="AP15" s="11"/>
      <c r="AQ15" s="78"/>
      <c r="AR15" s="11"/>
      <c r="AS15" s="11"/>
      <c r="AT15" s="11"/>
      <c r="AU15" s="11"/>
      <c r="AV15" s="78"/>
      <c r="AW15" s="11"/>
      <c r="AX15" s="11"/>
      <c r="AY15" s="11"/>
      <c r="AZ15" s="11"/>
      <c r="BA15" s="78"/>
      <c r="BB15" s="11"/>
      <c r="BC15" s="11"/>
      <c r="BD15" s="11"/>
      <c r="BE15" s="11"/>
      <c r="BF15" s="78"/>
    </row>
    <row r="16" spans="1:58" x14ac:dyDescent="0.25">
      <c r="A16" s="2" t="s">
        <v>75</v>
      </c>
      <c r="B16" s="31" t="s">
        <v>85</v>
      </c>
      <c r="C16" s="63" t="s">
        <v>27</v>
      </c>
      <c r="D16" s="63" t="s">
        <v>88</v>
      </c>
      <c r="E16" s="63"/>
      <c r="F16" s="63"/>
      <c r="G16" s="63"/>
      <c r="H16" s="63"/>
      <c r="I16" s="64"/>
      <c r="J16" s="64"/>
      <c r="K16" s="22">
        <f t="shared" si="23"/>
        <v>72</v>
      </c>
      <c r="L16" s="11"/>
      <c r="M16" s="11">
        <f t="shared" si="24"/>
        <v>0</v>
      </c>
      <c r="N16" s="11">
        <f t="shared" si="25"/>
        <v>0</v>
      </c>
      <c r="O16" s="11">
        <f t="shared" si="26"/>
        <v>72</v>
      </c>
      <c r="P16" s="27"/>
      <c r="Q16" s="11"/>
      <c r="R16" s="11"/>
      <c r="S16" s="11">
        <f t="shared" si="22"/>
        <v>32</v>
      </c>
      <c r="T16" s="11"/>
      <c r="U16" s="11"/>
      <c r="V16" s="11"/>
      <c r="W16" s="47">
        <v>32</v>
      </c>
      <c r="X16" s="11">
        <f t="shared" si="27"/>
        <v>40</v>
      </c>
      <c r="Y16" s="11"/>
      <c r="Z16" s="11"/>
      <c r="AA16" s="11"/>
      <c r="AB16" s="47">
        <v>40</v>
      </c>
      <c r="AC16" s="11"/>
      <c r="AD16" s="11"/>
      <c r="AE16" s="11"/>
      <c r="AF16" s="11"/>
      <c r="AG16" s="78"/>
      <c r="AH16" s="11"/>
      <c r="AI16" s="11"/>
      <c r="AJ16" s="11"/>
      <c r="AK16" s="11"/>
      <c r="AL16" s="78"/>
      <c r="AM16" s="11"/>
      <c r="AN16" s="11"/>
      <c r="AO16" s="11"/>
      <c r="AP16" s="11"/>
      <c r="AQ16" s="78"/>
      <c r="AR16" s="11"/>
      <c r="AS16" s="11"/>
      <c r="AT16" s="11"/>
      <c r="AU16" s="11"/>
      <c r="AV16" s="78"/>
      <c r="AW16" s="11"/>
      <c r="AX16" s="11"/>
      <c r="AY16" s="11"/>
      <c r="AZ16" s="11"/>
      <c r="BA16" s="78"/>
      <c r="BB16" s="11"/>
      <c r="BC16" s="11"/>
      <c r="BD16" s="11"/>
      <c r="BE16" s="11"/>
      <c r="BF16" s="78"/>
    </row>
    <row r="17" spans="1:59" x14ac:dyDescent="0.25">
      <c r="A17" s="2" t="s">
        <v>76</v>
      </c>
      <c r="B17" s="32" t="s">
        <v>29</v>
      </c>
      <c r="C17" s="65" t="s">
        <v>25</v>
      </c>
      <c r="D17" s="65" t="s">
        <v>25</v>
      </c>
      <c r="E17" s="64"/>
      <c r="F17" s="64"/>
      <c r="G17" s="64"/>
      <c r="H17" s="64"/>
      <c r="I17" s="64"/>
      <c r="J17" s="64"/>
      <c r="K17" s="22">
        <f t="shared" si="23"/>
        <v>340</v>
      </c>
      <c r="L17" s="11"/>
      <c r="M17" s="11">
        <f t="shared" si="24"/>
        <v>12</v>
      </c>
      <c r="N17" s="11">
        <f t="shared" si="25"/>
        <v>16</v>
      </c>
      <c r="O17" s="11">
        <f t="shared" si="26"/>
        <v>312</v>
      </c>
      <c r="P17" s="11"/>
      <c r="Q17" s="11"/>
      <c r="R17" s="11"/>
      <c r="S17" s="11">
        <f>SUM(T17:W17)</f>
        <v>146</v>
      </c>
      <c r="T17" s="11">
        <v>6</v>
      </c>
      <c r="U17" s="11">
        <v>12</v>
      </c>
      <c r="V17" s="11"/>
      <c r="W17" s="43">
        <v>128</v>
      </c>
      <c r="X17" s="11">
        <f t="shared" si="27"/>
        <v>194</v>
      </c>
      <c r="Y17" s="11">
        <v>6</v>
      </c>
      <c r="Z17" s="11">
        <v>4</v>
      </c>
      <c r="AA17" s="11"/>
      <c r="AB17" s="43">
        <v>184</v>
      </c>
      <c r="AC17" s="11"/>
      <c r="AD17" s="11"/>
      <c r="AE17" s="11"/>
      <c r="AF17" s="11"/>
      <c r="AG17" s="78"/>
      <c r="AH17" s="11"/>
      <c r="AI17" s="11"/>
      <c r="AJ17" s="11"/>
      <c r="AK17" s="11"/>
      <c r="AL17" s="78"/>
      <c r="AM17" s="11"/>
      <c r="AN17" s="11"/>
      <c r="AO17" s="11"/>
      <c r="AP17" s="11"/>
      <c r="AQ17" s="78"/>
      <c r="AR17" s="11"/>
      <c r="AS17" s="11"/>
      <c r="AT17" s="11"/>
      <c r="AU17" s="11"/>
      <c r="AV17" s="78"/>
      <c r="AW17" s="11"/>
      <c r="AX17" s="11"/>
      <c r="AY17" s="11"/>
      <c r="AZ17" s="11"/>
      <c r="BA17" s="78"/>
      <c r="BB17" s="11"/>
      <c r="BC17" s="11"/>
      <c r="BD17" s="11"/>
      <c r="BE17" s="11"/>
      <c r="BF17" s="78"/>
    </row>
    <row r="18" spans="1:59" x14ac:dyDescent="0.25">
      <c r="A18" s="2" t="s">
        <v>77</v>
      </c>
      <c r="B18" s="32" t="s">
        <v>32</v>
      </c>
      <c r="C18" s="63" t="s">
        <v>27</v>
      </c>
      <c r="D18" s="63" t="s">
        <v>88</v>
      </c>
      <c r="E18" s="64"/>
      <c r="F18" s="64"/>
      <c r="G18" s="64"/>
      <c r="H18" s="64"/>
      <c r="I18" s="64"/>
      <c r="J18" s="64"/>
      <c r="K18" s="22">
        <f t="shared" si="23"/>
        <v>108</v>
      </c>
      <c r="L18" s="11"/>
      <c r="M18" s="11">
        <f t="shared" si="24"/>
        <v>0</v>
      </c>
      <c r="N18" s="11">
        <f t="shared" si="25"/>
        <v>0</v>
      </c>
      <c r="O18" s="11">
        <f t="shared" si="26"/>
        <v>108</v>
      </c>
      <c r="P18" s="11"/>
      <c r="Q18" s="11"/>
      <c r="R18" s="11"/>
      <c r="S18" s="11">
        <f t="shared" ref="S18:S23" si="28">SUM(T18:W18)</f>
        <v>48</v>
      </c>
      <c r="T18" s="11"/>
      <c r="U18" s="11"/>
      <c r="V18" s="11"/>
      <c r="W18" s="43">
        <v>48</v>
      </c>
      <c r="X18" s="11">
        <f t="shared" si="27"/>
        <v>60</v>
      </c>
      <c r="Y18" s="11"/>
      <c r="Z18" s="11"/>
      <c r="AA18" s="11"/>
      <c r="AB18" s="43">
        <v>60</v>
      </c>
      <c r="AC18" s="11"/>
      <c r="AD18" s="11"/>
      <c r="AE18" s="11"/>
      <c r="AF18" s="11"/>
      <c r="AG18" s="78"/>
      <c r="AH18" s="11"/>
      <c r="AI18" s="11"/>
      <c r="AJ18" s="11"/>
      <c r="AK18" s="11"/>
      <c r="AL18" s="78"/>
      <c r="AM18" s="11"/>
      <c r="AN18" s="11"/>
      <c r="AO18" s="11"/>
      <c r="AP18" s="11"/>
      <c r="AQ18" s="78"/>
      <c r="AR18" s="11"/>
      <c r="AS18" s="11"/>
      <c r="AT18" s="11"/>
      <c r="AU18" s="11"/>
      <c r="AV18" s="78"/>
      <c r="AW18" s="11"/>
      <c r="AX18" s="11"/>
      <c r="AY18" s="11"/>
      <c r="AZ18" s="11"/>
      <c r="BA18" s="78"/>
      <c r="BB18" s="11"/>
      <c r="BC18" s="11"/>
      <c r="BD18" s="11"/>
      <c r="BE18" s="11"/>
      <c r="BF18" s="78"/>
    </row>
    <row r="19" spans="1:59" x14ac:dyDescent="0.25">
      <c r="A19" s="2" t="s">
        <v>78</v>
      </c>
      <c r="B19" s="32" t="s">
        <v>31</v>
      </c>
      <c r="C19" s="63" t="s">
        <v>28</v>
      </c>
      <c r="D19" s="63" t="s">
        <v>88</v>
      </c>
      <c r="E19" s="64"/>
      <c r="F19" s="64"/>
      <c r="G19" s="64"/>
      <c r="H19" s="64"/>
      <c r="I19" s="64"/>
      <c r="J19" s="64"/>
      <c r="K19" s="22">
        <f t="shared" si="23"/>
        <v>72</v>
      </c>
      <c r="L19" s="11"/>
      <c r="M19" s="11">
        <f t="shared" si="24"/>
        <v>0</v>
      </c>
      <c r="N19" s="11">
        <f t="shared" si="25"/>
        <v>0</v>
      </c>
      <c r="O19" s="11">
        <f t="shared" si="26"/>
        <v>72</v>
      </c>
      <c r="P19" s="11"/>
      <c r="Q19" s="11"/>
      <c r="R19" s="11"/>
      <c r="S19" s="11">
        <f t="shared" si="28"/>
        <v>32</v>
      </c>
      <c r="T19" s="11"/>
      <c r="U19" s="11"/>
      <c r="V19" s="11"/>
      <c r="W19" s="43">
        <v>32</v>
      </c>
      <c r="X19" s="11">
        <f t="shared" si="27"/>
        <v>40</v>
      </c>
      <c r="Y19" s="11"/>
      <c r="Z19" s="11"/>
      <c r="AA19" s="11"/>
      <c r="AB19" s="43">
        <v>40</v>
      </c>
      <c r="AC19" s="11"/>
      <c r="AD19" s="11"/>
      <c r="AE19" s="11"/>
      <c r="AF19" s="11"/>
      <c r="AG19" s="78"/>
      <c r="AH19" s="11"/>
      <c r="AI19" s="11"/>
      <c r="AJ19" s="11"/>
      <c r="AK19" s="11"/>
      <c r="AL19" s="78"/>
      <c r="AM19" s="11"/>
      <c r="AN19" s="11"/>
      <c r="AO19" s="11"/>
      <c r="AP19" s="11"/>
      <c r="AQ19" s="78"/>
      <c r="AR19" s="11"/>
      <c r="AS19" s="11"/>
      <c r="AT19" s="11"/>
      <c r="AU19" s="11"/>
      <c r="AV19" s="78"/>
      <c r="AW19" s="11"/>
      <c r="AX19" s="11"/>
      <c r="AY19" s="11"/>
      <c r="AZ19" s="11"/>
      <c r="BA19" s="78"/>
      <c r="BB19" s="11"/>
      <c r="BC19" s="11"/>
      <c r="BD19" s="11"/>
      <c r="BE19" s="11"/>
      <c r="BF19" s="78"/>
    </row>
    <row r="20" spans="1:59" ht="23.25" x14ac:dyDescent="0.25">
      <c r="A20" s="2" t="s">
        <v>79</v>
      </c>
      <c r="B20" s="32" t="s">
        <v>86</v>
      </c>
      <c r="C20" s="63" t="s">
        <v>27</v>
      </c>
      <c r="D20" s="65" t="s">
        <v>88</v>
      </c>
      <c r="E20" s="64"/>
      <c r="F20" s="64"/>
      <c r="G20" s="64"/>
      <c r="H20" s="64"/>
      <c r="I20" s="64"/>
      <c r="J20" s="64"/>
      <c r="K20" s="22">
        <f t="shared" si="23"/>
        <v>68</v>
      </c>
      <c r="L20" s="11"/>
      <c r="M20" s="11">
        <f t="shared" si="24"/>
        <v>0</v>
      </c>
      <c r="N20" s="11">
        <f t="shared" si="25"/>
        <v>0</v>
      </c>
      <c r="O20" s="11">
        <f t="shared" si="26"/>
        <v>68</v>
      </c>
      <c r="P20" s="11"/>
      <c r="Q20" s="11"/>
      <c r="R20" s="11"/>
      <c r="S20" s="11">
        <f t="shared" si="28"/>
        <v>0</v>
      </c>
      <c r="T20" s="11"/>
      <c r="U20" s="11"/>
      <c r="V20" s="11"/>
      <c r="W20" s="43"/>
      <c r="X20" s="11">
        <f t="shared" si="27"/>
        <v>68</v>
      </c>
      <c r="Y20" s="11"/>
      <c r="Z20" s="11"/>
      <c r="AA20" s="11"/>
      <c r="AB20" s="43">
        <v>68</v>
      </c>
      <c r="AC20" s="11"/>
      <c r="AD20" s="11"/>
      <c r="AE20" s="11"/>
      <c r="AF20" s="11"/>
      <c r="AG20" s="78"/>
      <c r="AH20" s="11"/>
      <c r="AI20" s="11"/>
      <c r="AJ20" s="11"/>
      <c r="AK20" s="11"/>
      <c r="AL20" s="78"/>
      <c r="AM20" s="11"/>
      <c r="AN20" s="11"/>
      <c r="AO20" s="11"/>
      <c r="AP20" s="11"/>
      <c r="AQ20" s="78"/>
      <c r="AR20" s="11"/>
      <c r="AS20" s="11"/>
      <c r="AT20" s="11"/>
      <c r="AU20" s="11"/>
      <c r="AV20" s="78"/>
      <c r="AW20" s="11"/>
      <c r="AX20" s="11"/>
      <c r="AY20" s="11"/>
      <c r="AZ20" s="11"/>
      <c r="BA20" s="78"/>
      <c r="BB20" s="11"/>
      <c r="BC20" s="11"/>
      <c r="BD20" s="11"/>
      <c r="BE20" s="11"/>
      <c r="BF20" s="78"/>
    </row>
    <row r="21" spans="1:59" ht="23.25" x14ac:dyDescent="0.25">
      <c r="A21" s="2" t="s">
        <v>80</v>
      </c>
      <c r="B21" s="32" t="s">
        <v>91</v>
      </c>
      <c r="C21" s="65" t="s">
        <v>25</v>
      </c>
      <c r="D21" s="65" t="s">
        <v>25</v>
      </c>
      <c r="E21" s="64"/>
      <c r="F21" s="64"/>
      <c r="G21" s="64"/>
      <c r="H21" s="64"/>
      <c r="I21" s="64"/>
      <c r="J21" s="64"/>
      <c r="K21" s="22">
        <f t="shared" si="23"/>
        <v>212</v>
      </c>
      <c r="L21" s="11"/>
      <c r="M21" s="11">
        <f t="shared" si="24"/>
        <v>12</v>
      </c>
      <c r="N21" s="11">
        <f t="shared" si="25"/>
        <v>16</v>
      </c>
      <c r="O21" s="11">
        <f t="shared" si="26"/>
        <v>184</v>
      </c>
      <c r="P21" s="11"/>
      <c r="Q21" s="11"/>
      <c r="R21" s="11"/>
      <c r="S21" s="11">
        <f t="shared" si="28"/>
        <v>82</v>
      </c>
      <c r="T21" s="11">
        <v>6</v>
      </c>
      <c r="U21" s="11">
        <v>12</v>
      </c>
      <c r="V21" s="11"/>
      <c r="W21" s="43">
        <v>64</v>
      </c>
      <c r="X21" s="11">
        <f t="shared" si="27"/>
        <v>130</v>
      </c>
      <c r="Y21" s="11">
        <v>6</v>
      </c>
      <c r="Z21" s="11">
        <v>4</v>
      </c>
      <c r="AA21" s="11"/>
      <c r="AB21" s="43">
        <v>120</v>
      </c>
      <c r="AC21" s="11"/>
      <c r="AD21" s="11"/>
      <c r="AE21" s="11"/>
      <c r="AF21" s="11"/>
      <c r="AG21" s="78"/>
      <c r="AH21" s="11"/>
      <c r="AI21" s="11"/>
      <c r="AJ21" s="11"/>
      <c r="AK21" s="11"/>
      <c r="AL21" s="78"/>
      <c r="AM21" s="11"/>
      <c r="AN21" s="11"/>
      <c r="AO21" s="11"/>
      <c r="AP21" s="11"/>
      <c r="AQ21" s="78"/>
      <c r="AR21" s="11"/>
      <c r="AS21" s="11"/>
      <c r="AT21" s="11"/>
      <c r="AU21" s="11"/>
      <c r="AV21" s="78"/>
      <c r="AW21" s="11"/>
      <c r="AX21" s="11"/>
      <c r="AY21" s="11"/>
      <c r="AZ21" s="11"/>
      <c r="BA21" s="78"/>
      <c r="BB21" s="11"/>
      <c r="BC21" s="11"/>
      <c r="BD21" s="11"/>
      <c r="BE21" s="11"/>
      <c r="BF21" s="78"/>
    </row>
    <row r="22" spans="1:59" x14ac:dyDescent="0.25">
      <c r="A22" s="2" t="s">
        <v>81</v>
      </c>
      <c r="B22" s="33" t="s">
        <v>33</v>
      </c>
      <c r="C22" s="63" t="s">
        <v>27</v>
      </c>
      <c r="D22" s="63" t="s">
        <v>88</v>
      </c>
      <c r="E22" s="63"/>
      <c r="F22" s="63"/>
      <c r="G22" s="63"/>
      <c r="H22" s="63"/>
      <c r="I22" s="64"/>
      <c r="J22" s="64"/>
      <c r="K22" s="22">
        <f t="shared" si="23"/>
        <v>72</v>
      </c>
      <c r="L22" s="11"/>
      <c r="M22" s="11">
        <f t="shared" si="24"/>
        <v>0</v>
      </c>
      <c r="N22" s="11">
        <f t="shared" si="25"/>
        <v>0</v>
      </c>
      <c r="O22" s="11">
        <f t="shared" si="26"/>
        <v>72</v>
      </c>
      <c r="P22" s="27"/>
      <c r="Q22" s="11"/>
      <c r="R22" s="11"/>
      <c r="S22" s="11">
        <f t="shared" si="28"/>
        <v>32</v>
      </c>
      <c r="T22" s="11"/>
      <c r="U22" s="11"/>
      <c r="V22" s="11"/>
      <c r="W22" s="48">
        <v>32</v>
      </c>
      <c r="X22" s="11">
        <f t="shared" si="27"/>
        <v>40</v>
      </c>
      <c r="Y22" s="11"/>
      <c r="Z22" s="11"/>
      <c r="AA22" s="11"/>
      <c r="AB22" s="48">
        <v>40</v>
      </c>
      <c r="AC22" s="11"/>
      <c r="AD22" s="11"/>
      <c r="AE22" s="11"/>
      <c r="AF22" s="11"/>
      <c r="AG22" s="78"/>
      <c r="AH22" s="11"/>
      <c r="AI22" s="11"/>
      <c r="AJ22" s="11"/>
      <c r="AK22" s="11"/>
      <c r="AL22" s="78"/>
      <c r="AM22" s="11"/>
      <c r="AN22" s="11"/>
      <c r="AO22" s="11"/>
      <c r="AP22" s="11"/>
      <c r="AQ22" s="78"/>
      <c r="AR22" s="11"/>
      <c r="AS22" s="11"/>
      <c r="AT22" s="11"/>
      <c r="AU22" s="11"/>
      <c r="AV22" s="78"/>
      <c r="AW22" s="11"/>
      <c r="AX22" s="11"/>
      <c r="AY22" s="11"/>
      <c r="AZ22" s="11"/>
      <c r="BA22" s="78"/>
      <c r="BB22" s="11"/>
      <c r="BC22" s="11"/>
      <c r="BD22" s="11"/>
      <c r="BE22" s="11"/>
      <c r="BF22" s="78"/>
    </row>
    <row r="23" spans="1:59" x14ac:dyDescent="0.25">
      <c r="A23" s="2" t="s">
        <v>82</v>
      </c>
      <c r="B23" s="33" t="s">
        <v>87</v>
      </c>
      <c r="C23" s="63" t="s">
        <v>27</v>
      </c>
      <c r="D23" s="63" t="s">
        <v>88</v>
      </c>
      <c r="E23" s="63"/>
      <c r="F23" s="63"/>
      <c r="G23" s="63"/>
      <c r="H23" s="63"/>
      <c r="I23" s="64"/>
      <c r="J23" s="64"/>
      <c r="K23" s="22">
        <f t="shared" si="23"/>
        <v>72</v>
      </c>
      <c r="L23" s="11"/>
      <c r="M23" s="11">
        <f t="shared" si="24"/>
        <v>0</v>
      </c>
      <c r="N23" s="11">
        <f t="shared" si="25"/>
        <v>0</v>
      </c>
      <c r="O23" s="11">
        <f>W23+AB23</f>
        <v>72</v>
      </c>
      <c r="P23" s="27"/>
      <c r="Q23" s="11"/>
      <c r="R23" s="11"/>
      <c r="S23" s="11">
        <f t="shared" si="28"/>
        <v>32</v>
      </c>
      <c r="T23" s="11"/>
      <c r="U23" s="11"/>
      <c r="V23" s="11"/>
      <c r="W23" s="48">
        <v>32</v>
      </c>
      <c r="X23" s="11">
        <f t="shared" si="27"/>
        <v>40</v>
      </c>
      <c r="Y23" s="11"/>
      <c r="Z23" s="11"/>
      <c r="AA23" s="11"/>
      <c r="AB23" s="48">
        <v>40</v>
      </c>
      <c r="AC23" s="11"/>
      <c r="AD23" s="11"/>
      <c r="AE23" s="11"/>
      <c r="AF23" s="11"/>
      <c r="AG23" s="78"/>
      <c r="AH23" s="11"/>
      <c r="AI23" s="11"/>
      <c r="AJ23" s="11"/>
      <c r="AK23" s="11"/>
      <c r="AL23" s="78"/>
      <c r="AM23" s="11"/>
      <c r="AN23" s="11"/>
      <c r="AO23" s="11"/>
      <c r="AP23" s="11"/>
      <c r="AQ23" s="78"/>
      <c r="AR23" s="11"/>
      <c r="AS23" s="11"/>
      <c r="AT23" s="11"/>
      <c r="AU23" s="11"/>
      <c r="AV23" s="78"/>
      <c r="AW23" s="11"/>
      <c r="AX23" s="11"/>
      <c r="AY23" s="11"/>
      <c r="AZ23" s="11"/>
      <c r="BA23" s="78"/>
      <c r="BB23" s="11"/>
      <c r="BC23" s="11"/>
      <c r="BD23" s="11"/>
      <c r="BE23" s="11"/>
      <c r="BF23" s="78"/>
    </row>
    <row r="24" spans="1:59" s="17" customFormat="1" ht="28.15" customHeight="1" x14ac:dyDescent="0.2">
      <c r="A24" s="9" t="s">
        <v>109</v>
      </c>
      <c r="B24" s="34" t="s">
        <v>110</v>
      </c>
      <c r="C24" s="66"/>
      <c r="D24" s="67"/>
      <c r="E24" s="67"/>
      <c r="F24" s="67"/>
      <c r="G24" s="67"/>
      <c r="H24" s="67"/>
      <c r="I24" s="68"/>
      <c r="J24" s="68"/>
      <c r="K24" s="25">
        <f>K25+K26+K27+K28+K29</f>
        <v>516</v>
      </c>
      <c r="L24" s="12">
        <f>L25+L26+L27+L28+L29</f>
        <v>24</v>
      </c>
      <c r="M24" s="12"/>
      <c r="N24" s="12"/>
      <c r="O24" s="12">
        <f>O25+O26+O27+O28+O29</f>
        <v>492</v>
      </c>
      <c r="P24" s="12"/>
      <c r="Q24" s="12"/>
      <c r="R24" s="12"/>
      <c r="S24" s="12"/>
      <c r="T24" s="12"/>
      <c r="U24" s="12"/>
      <c r="V24" s="12"/>
      <c r="W24" s="49"/>
      <c r="X24" s="12"/>
      <c r="Y24" s="12"/>
      <c r="Z24" s="12"/>
      <c r="AA24" s="12"/>
      <c r="AB24" s="49"/>
      <c r="AC24" s="12">
        <f>AC25+AC26+AC27+AC28+AC29</f>
        <v>118</v>
      </c>
      <c r="AD24" s="12"/>
      <c r="AE24" s="12"/>
      <c r="AF24" s="12">
        <f>AF25+AF26+AF27++AF28+AF29</f>
        <v>6</v>
      </c>
      <c r="AG24" s="81">
        <f>AG25+AG26+AG27+AG28+AG29</f>
        <v>112</v>
      </c>
      <c r="AH24" s="12">
        <f>AH25+AH26+AH27+AH28+AH29</f>
        <v>144</v>
      </c>
      <c r="AI24" s="12"/>
      <c r="AJ24" s="12"/>
      <c r="AK24" s="12">
        <f>AK25+AK26+AK27+AK28+AK29</f>
        <v>5</v>
      </c>
      <c r="AL24" s="81">
        <f>AL25+AL26+AL27+AL28+AL29</f>
        <v>139</v>
      </c>
      <c r="AM24" s="12">
        <f>AM25+AM26+AM27+AM28+AM29</f>
        <v>68</v>
      </c>
      <c r="AN24" s="12"/>
      <c r="AO24" s="12"/>
      <c r="AP24" s="12">
        <f>AP25+AP26+AP27+AP28+AP29</f>
        <v>6</v>
      </c>
      <c r="AQ24" s="81">
        <f>AQ25+AQ26+AQ27+AQ28+AQ29</f>
        <v>96</v>
      </c>
      <c r="AR24" s="12">
        <f>AR27+AR28+AR26+AR25+AR29</f>
        <v>74</v>
      </c>
      <c r="AS24" s="12">
        <f>AS25+AS26+AS27+AS28+AS29</f>
        <v>0</v>
      </c>
      <c r="AT24" s="12">
        <f>AT25+AT27+AT26+AT28+AT29</f>
        <v>0</v>
      </c>
      <c r="AU24" s="12">
        <f>AU25+AU26+AU27+AU28+AU29</f>
        <v>3</v>
      </c>
      <c r="AV24" s="81">
        <f>AV25+AV26+AV27+AV28+AV29</f>
        <v>71</v>
      </c>
      <c r="AW24" s="12">
        <f>AW25+AW26+AW27+AW28+AW29</f>
        <v>78</v>
      </c>
      <c r="AX24" s="12">
        <v>0</v>
      </c>
      <c r="AY24" s="12">
        <v>0</v>
      </c>
      <c r="AZ24" s="12">
        <f>AZ25+AZ26+AZ27+AZ28+AZ29</f>
        <v>4</v>
      </c>
      <c r="BA24" s="81">
        <f>BA25+BA26+BA27+BA28+BA29</f>
        <v>74</v>
      </c>
      <c r="BB24" s="12"/>
      <c r="BC24" s="12"/>
      <c r="BD24" s="12"/>
      <c r="BE24" s="12"/>
      <c r="BF24" s="81"/>
      <c r="BG24" s="19"/>
    </row>
    <row r="25" spans="1:59" ht="15" customHeight="1" x14ac:dyDescent="0.25">
      <c r="A25" s="41" t="s">
        <v>102</v>
      </c>
      <c r="B25" s="42" t="s">
        <v>103</v>
      </c>
      <c r="C25" s="69"/>
      <c r="D25" s="69"/>
      <c r="E25" s="63" t="s">
        <v>88</v>
      </c>
      <c r="F25" s="63"/>
      <c r="G25" s="63"/>
      <c r="H25" s="63"/>
      <c r="I25" s="64"/>
      <c r="J25" s="64"/>
      <c r="K25" s="22">
        <f>L25+M25+N25+O25</f>
        <v>50</v>
      </c>
      <c r="L25" s="11">
        <f>AF25</f>
        <v>2</v>
      </c>
      <c r="M25" s="11"/>
      <c r="N25" s="11"/>
      <c r="O25" s="11">
        <f>AG25</f>
        <v>48</v>
      </c>
      <c r="P25" s="11"/>
      <c r="Q25" s="11"/>
      <c r="R25" s="11"/>
      <c r="S25" s="11">
        <f>T25+U25+V25+W25</f>
        <v>0</v>
      </c>
      <c r="T25" s="11"/>
      <c r="U25" s="11"/>
      <c r="V25" s="11"/>
      <c r="W25" s="43"/>
      <c r="X25" s="11">
        <f>Y25+Z25+AA25+AB25</f>
        <v>0</v>
      </c>
      <c r="Y25" s="11"/>
      <c r="Z25" s="11"/>
      <c r="AA25" s="11"/>
      <c r="AB25" s="43"/>
      <c r="AC25" s="11">
        <f>AD25+AE25+AF25+AG25</f>
        <v>50</v>
      </c>
      <c r="AD25" s="11"/>
      <c r="AE25" s="11"/>
      <c r="AF25" s="11">
        <v>2</v>
      </c>
      <c r="AG25" s="78">
        <v>48</v>
      </c>
      <c r="AH25" s="11"/>
      <c r="AI25" s="11"/>
      <c r="AJ25" s="11"/>
      <c r="AK25" s="11"/>
      <c r="AL25" s="78"/>
      <c r="AM25" s="11"/>
      <c r="AN25" s="11"/>
      <c r="AO25" s="11"/>
      <c r="AP25" s="11"/>
      <c r="AQ25" s="78"/>
      <c r="AR25" s="11"/>
      <c r="AS25" s="11"/>
      <c r="AT25" s="11"/>
      <c r="AU25" s="11"/>
      <c r="AV25" s="78"/>
      <c r="AW25" s="11"/>
      <c r="AX25" s="11"/>
      <c r="AY25" s="11"/>
      <c r="AZ25" s="11"/>
      <c r="BA25" s="78"/>
      <c r="BB25" s="11"/>
      <c r="BC25" s="11"/>
      <c r="BD25" s="11"/>
      <c r="BE25" s="11"/>
      <c r="BF25" s="78"/>
    </row>
    <row r="26" spans="1:59" ht="38.450000000000003" customHeight="1" x14ac:dyDescent="0.25">
      <c r="A26" s="41" t="s">
        <v>104</v>
      </c>
      <c r="B26" s="42" t="s">
        <v>34</v>
      </c>
      <c r="C26" s="69"/>
      <c r="D26" s="69"/>
      <c r="E26" s="63" t="s">
        <v>27</v>
      </c>
      <c r="F26" s="63" t="s">
        <v>27</v>
      </c>
      <c r="G26" s="63" t="s">
        <v>27</v>
      </c>
      <c r="H26" s="63" t="s">
        <v>27</v>
      </c>
      <c r="I26" s="64" t="s">
        <v>88</v>
      </c>
      <c r="J26" s="64"/>
      <c r="K26" s="22">
        <f>L26+M26+N26+O26</f>
        <v>160</v>
      </c>
      <c r="L26" s="11">
        <f>AF26+AK26+AP26+AU26+AZ26</f>
        <v>8</v>
      </c>
      <c r="M26" s="11"/>
      <c r="N26" s="11"/>
      <c r="O26" s="11">
        <f>AG26+AL26+AQ26+AV26+BA26</f>
        <v>152</v>
      </c>
      <c r="P26" s="11"/>
      <c r="Q26" s="11"/>
      <c r="R26" s="11"/>
      <c r="S26" s="11">
        <f>T26+U26+V26+W26</f>
        <v>0</v>
      </c>
      <c r="T26" s="11"/>
      <c r="U26" s="11"/>
      <c r="V26" s="11"/>
      <c r="W26" s="43"/>
      <c r="X26" s="11">
        <f>Y26+Z26+AA26+AB26</f>
        <v>0</v>
      </c>
      <c r="Y26" s="11"/>
      <c r="Z26" s="11"/>
      <c r="AA26" s="11"/>
      <c r="AB26" s="43"/>
      <c r="AC26" s="11">
        <f>AD26+AE26+AF26+AG26</f>
        <v>34</v>
      </c>
      <c r="AD26" s="11"/>
      <c r="AE26" s="11"/>
      <c r="AF26" s="11">
        <v>2</v>
      </c>
      <c r="AG26" s="78">
        <v>32</v>
      </c>
      <c r="AH26" s="11">
        <f>AI26+AJ26+AK26+AL26</f>
        <v>24</v>
      </c>
      <c r="AI26" s="11"/>
      <c r="AJ26" s="11"/>
      <c r="AK26" s="11">
        <v>1</v>
      </c>
      <c r="AL26" s="78">
        <v>23</v>
      </c>
      <c r="AM26" s="11">
        <f>SUM(AN26:AQ26)</f>
        <v>34</v>
      </c>
      <c r="AN26" s="11"/>
      <c r="AO26" s="11"/>
      <c r="AP26" s="11">
        <v>2</v>
      </c>
      <c r="AQ26" s="78">
        <v>32</v>
      </c>
      <c r="AR26" s="11">
        <f>SUM(AS26:AV26)</f>
        <v>24</v>
      </c>
      <c r="AS26" s="11"/>
      <c r="AT26" s="11"/>
      <c r="AU26" s="11">
        <v>1</v>
      </c>
      <c r="AV26" s="78">
        <v>23</v>
      </c>
      <c r="AW26" s="11">
        <f>SUM(AX26:BA26)</f>
        <v>44</v>
      </c>
      <c r="AX26" s="11"/>
      <c r="AY26" s="11"/>
      <c r="AZ26" s="11">
        <v>2</v>
      </c>
      <c r="BA26" s="78">
        <v>42</v>
      </c>
      <c r="BB26" s="11"/>
      <c r="BC26" s="11"/>
      <c r="BD26" s="11"/>
      <c r="BE26" s="11"/>
      <c r="BF26" s="78"/>
    </row>
    <row r="27" spans="1:59" ht="25.5" x14ac:dyDescent="0.25">
      <c r="A27" s="41" t="s">
        <v>105</v>
      </c>
      <c r="B27" s="42" t="s">
        <v>53</v>
      </c>
      <c r="C27" s="69"/>
      <c r="D27" s="69"/>
      <c r="E27" s="63" t="s">
        <v>27</v>
      </c>
      <c r="F27" s="63" t="s">
        <v>27</v>
      </c>
      <c r="G27" s="63" t="s">
        <v>27</v>
      </c>
      <c r="H27" s="63" t="s">
        <v>27</v>
      </c>
      <c r="I27" s="63" t="s">
        <v>88</v>
      </c>
      <c r="J27" s="64"/>
      <c r="K27" s="22">
        <f t="shared" ref="K27:K28" si="29">L27+M27+N27+O27</f>
        <v>72</v>
      </c>
      <c r="L27" s="11">
        <f>AF27+AK27+AP27+AU27+AZ27</f>
        <v>2</v>
      </c>
      <c r="M27" s="11"/>
      <c r="N27" s="11"/>
      <c r="O27" s="11">
        <f>AG27+AL27+AQ27+AV27+BA27</f>
        <v>70</v>
      </c>
      <c r="P27" s="27"/>
      <c r="Q27" s="11"/>
      <c r="R27" s="11"/>
      <c r="S27" s="11">
        <f>T27+U27+V27+W27</f>
        <v>0</v>
      </c>
      <c r="T27" s="11"/>
      <c r="U27" s="11"/>
      <c r="V27" s="11"/>
      <c r="W27" s="43"/>
      <c r="X27" s="11">
        <f>Y27+Z27+AA27+AB27</f>
        <v>0</v>
      </c>
      <c r="Y27" s="11"/>
      <c r="Z27" s="11"/>
      <c r="AA27" s="11"/>
      <c r="AB27" s="43"/>
      <c r="AC27" s="11">
        <f>AD27+AE27+AF27+AG27</f>
        <v>0</v>
      </c>
      <c r="AD27" s="11"/>
      <c r="AE27" s="11"/>
      <c r="AF27" s="11"/>
      <c r="AG27" s="78"/>
      <c r="AH27" s="11">
        <f>AI27+AK27+AL27+AJ27</f>
        <v>72</v>
      </c>
      <c r="AI27" s="11"/>
      <c r="AJ27" s="11"/>
      <c r="AK27" s="11">
        <v>2</v>
      </c>
      <c r="AL27" s="78">
        <v>70</v>
      </c>
      <c r="AM27" s="11">
        <f>AN27+AO27+AQ27+AP27</f>
        <v>0</v>
      </c>
      <c r="AN27" s="11"/>
      <c r="AO27" s="11"/>
      <c r="AP27" s="11"/>
      <c r="AQ27" s="78"/>
      <c r="AR27" s="11">
        <f>AS27+AT27+AV27+AU27</f>
        <v>0</v>
      </c>
      <c r="AS27" s="11"/>
      <c r="AT27" s="11"/>
      <c r="AU27" s="11"/>
      <c r="AV27" s="78"/>
      <c r="AW27" s="11"/>
      <c r="AX27" s="11"/>
      <c r="AY27" s="11"/>
      <c r="AZ27" s="11"/>
      <c r="BA27" s="78"/>
      <c r="BB27" s="11"/>
      <c r="BC27" s="11"/>
      <c r="BD27" s="11"/>
      <c r="BE27" s="11"/>
      <c r="BF27" s="78"/>
    </row>
    <row r="28" spans="1:59" ht="12" customHeight="1" x14ac:dyDescent="0.25">
      <c r="A28" s="41" t="s">
        <v>106</v>
      </c>
      <c r="B28" s="42" t="s">
        <v>31</v>
      </c>
      <c r="C28" s="69"/>
      <c r="D28" s="69"/>
      <c r="E28" s="63" t="s">
        <v>28</v>
      </c>
      <c r="F28" s="63" t="s">
        <v>28</v>
      </c>
      <c r="G28" s="63" t="s">
        <v>28</v>
      </c>
      <c r="H28" s="63" t="s">
        <v>28</v>
      </c>
      <c r="I28" s="63" t="s">
        <v>88</v>
      </c>
      <c r="J28" s="64"/>
      <c r="K28" s="22">
        <f t="shared" si="29"/>
        <v>200</v>
      </c>
      <c r="L28" s="11">
        <f>AF28+AK28+AP28+AU28+AZ28</f>
        <v>10</v>
      </c>
      <c r="M28" s="11"/>
      <c r="N28" s="11"/>
      <c r="O28" s="11">
        <f>AG28+AL28+AQ28+AV28+BA28</f>
        <v>190</v>
      </c>
      <c r="P28" s="27"/>
      <c r="Q28" s="11"/>
      <c r="R28" s="11"/>
      <c r="S28" s="11">
        <f>T28+U28+V28+W28</f>
        <v>0</v>
      </c>
      <c r="T28" s="11"/>
      <c r="U28" s="11"/>
      <c r="V28" s="11"/>
      <c r="W28" s="43"/>
      <c r="X28" s="11">
        <f>Y28+Z28+AA28+AB28</f>
        <v>0</v>
      </c>
      <c r="Y28" s="11"/>
      <c r="Z28" s="11"/>
      <c r="AA28" s="11"/>
      <c r="AB28" s="43"/>
      <c r="AC28" s="11">
        <f>AD28+AE28+AF28+AG28</f>
        <v>34</v>
      </c>
      <c r="AD28" s="11"/>
      <c r="AE28" s="11"/>
      <c r="AF28" s="11">
        <v>2</v>
      </c>
      <c r="AG28" s="78">
        <v>32</v>
      </c>
      <c r="AH28" s="11">
        <f>AI28+AK28+AL28+AJ28</f>
        <v>48</v>
      </c>
      <c r="AI28" s="11"/>
      <c r="AJ28" s="11"/>
      <c r="AK28" s="11">
        <v>2</v>
      </c>
      <c r="AL28" s="78">
        <v>46</v>
      </c>
      <c r="AM28" s="11">
        <f>AN28+AO28+AQ28+AP28</f>
        <v>34</v>
      </c>
      <c r="AN28" s="11"/>
      <c r="AO28" s="11"/>
      <c r="AP28" s="11">
        <v>2</v>
      </c>
      <c r="AQ28" s="78">
        <v>32</v>
      </c>
      <c r="AR28" s="11">
        <f>AS28+AT28+AV28+AU28</f>
        <v>50</v>
      </c>
      <c r="AS28" s="11"/>
      <c r="AT28" s="11"/>
      <c r="AU28" s="11">
        <v>2</v>
      </c>
      <c r="AV28" s="78">
        <v>48</v>
      </c>
      <c r="AW28" s="11">
        <f>AX28+AY28+AZ28+BA28</f>
        <v>34</v>
      </c>
      <c r="AX28" s="11"/>
      <c r="AY28" s="11"/>
      <c r="AZ28" s="11">
        <v>2</v>
      </c>
      <c r="BA28" s="78">
        <v>32</v>
      </c>
      <c r="BB28" s="11"/>
      <c r="BC28" s="11"/>
      <c r="BD28" s="11"/>
      <c r="BE28" s="11"/>
      <c r="BF28" s="78"/>
    </row>
    <row r="29" spans="1:59" ht="26.45" customHeight="1" x14ac:dyDescent="0.25">
      <c r="A29" s="41" t="s">
        <v>107</v>
      </c>
      <c r="B29" s="42" t="s">
        <v>108</v>
      </c>
      <c r="C29" s="69"/>
      <c r="D29" s="70"/>
      <c r="E29" s="63"/>
      <c r="F29" s="71"/>
      <c r="G29" s="71" t="s">
        <v>88</v>
      </c>
      <c r="H29" s="71"/>
      <c r="I29" s="64"/>
      <c r="J29" s="64"/>
      <c r="K29" s="22">
        <f>L29+M29+N29+O29</f>
        <v>34</v>
      </c>
      <c r="L29" s="11">
        <f>AF29+AK29+AP29+AU29+AZ29</f>
        <v>2</v>
      </c>
      <c r="M29" s="11"/>
      <c r="N29" s="11"/>
      <c r="O29" s="11">
        <f>AG29+AL29+AQ29+AV29+BA29</f>
        <v>32</v>
      </c>
      <c r="P29" s="27"/>
      <c r="Q29" s="11"/>
      <c r="R29" s="11"/>
      <c r="S29" s="11">
        <f>T29+V29+V29+W29</f>
        <v>0</v>
      </c>
      <c r="T29" s="11"/>
      <c r="U29" s="11"/>
      <c r="V29" s="11"/>
      <c r="W29" s="43"/>
      <c r="X29" s="11">
        <f>Y29+Z29+AA29+AB29</f>
        <v>0</v>
      </c>
      <c r="Y29" s="11"/>
      <c r="Z29" s="11"/>
      <c r="AA29" s="11"/>
      <c r="AB29" s="43"/>
      <c r="AC29" s="11">
        <f>AD29+AE29+AF29+AG29</f>
        <v>0</v>
      </c>
      <c r="AD29" s="11"/>
      <c r="AE29" s="11"/>
      <c r="AF29" s="11"/>
      <c r="AG29" s="78"/>
      <c r="AH29" s="11"/>
      <c r="AI29" s="11"/>
      <c r="AJ29" s="11"/>
      <c r="AK29" s="11"/>
      <c r="AL29" s="78"/>
      <c r="AM29" s="11"/>
      <c r="AN29" s="11"/>
      <c r="AO29" s="11"/>
      <c r="AP29" s="11">
        <v>2</v>
      </c>
      <c r="AQ29" s="78">
        <v>32</v>
      </c>
      <c r="AR29" s="11"/>
      <c r="AS29" s="11"/>
      <c r="AT29" s="11"/>
      <c r="AU29" s="11"/>
      <c r="AV29" s="78"/>
      <c r="AW29" s="11"/>
      <c r="AX29" s="11"/>
      <c r="AY29" s="11"/>
      <c r="AZ29" s="11"/>
      <c r="BA29" s="78"/>
      <c r="BB29" s="11"/>
      <c r="BC29" s="11"/>
      <c r="BD29" s="11"/>
      <c r="BE29" s="11"/>
      <c r="BF29" s="78"/>
    </row>
    <row r="30" spans="1:59" s="17" customFormat="1" ht="24" customHeight="1" x14ac:dyDescent="0.2">
      <c r="A30" s="9" t="s">
        <v>35</v>
      </c>
      <c r="B30" s="34" t="s">
        <v>36</v>
      </c>
      <c r="C30" s="66"/>
      <c r="D30" s="67"/>
      <c r="E30" s="67"/>
      <c r="F30" s="67"/>
      <c r="G30" s="67"/>
      <c r="H30" s="67"/>
      <c r="I30" s="68"/>
      <c r="J30" s="68"/>
      <c r="K30" s="25">
        <f>SUM(K31:K42)</f>
        <v>1078</v>
      </c>
      <c r="L30" s="25">
        <f t="shared" ref="L30:O30" si="30">SUM(L31:L42)</f>
        <v>58</v>
      </c>
      <c r="M30" s="25">
        <f t="shared" si="30"/>
        <v>36</v>
      </c>
      <c r="N30" s="25">
        <f t="shared" si="30"/>
        <v>18</v>
      </c>
      <c r="O30" s="25">
        <f t="shared" si="30"/>
        <v>966</v>
      </c>
      <c r="P30" s="12"/>
      <c r="Q30" s="12"/>
      <c r="R30" s="12"/>
      <c r="S30" s="12">
        <f>S31+S41+S42</f>
        <v>0</v>
      </c>
      <c r="T30" s="12"/>
      <c r="U30" s="12"/>
      <c r="V30" s="12"/>
      <c r="W30" s="49"/>
      <c r="X30" s="12"/>
      <c r="Y30" s="12"/>
      <c r="Z30" s="12"/>
      <c r="AA30" s="12"/>
      <c r="AB30" s="49"/>
      <c r="AC30" s="12">
        <f t="shared" ref="AC30:AG30" si="31">SUM(AC31:AC42)</f>
        <v>426</v>
      </c>
      <c r="AD30" s="12">
        <f t="shared" si="31"/>
        <v>18</v>
      </c>
      <c r="AE30" s="12">
        <f t="shared" si="31"/>
        <v>10</v>
      </c>
      <c r="AF30" s="12">
        <f t="shared" si="31"/>
        <v>22</v>
      </c>
      <c r="AG30" s="81">
        <f t="shared" si="31"/>
        <v>376</v>
      </c>
      <c r="AH30" s="12">
        <f>SUM(AH31:AH42)</f>
        <v>358</v>
      </c>
      <c r="AI30" s="12">
        <f>SUM(AI31:AI42)</f>
        <v>12</v>
      </c>
      <c r="AJ30" s="12">
        <f t="shared" ref="AJ30:AK30" si="32">SUM(AJ31:AJ42)</f>
        <v>6</v>
      </c>
      <c r="AK30" s="12">
        <f t="shared" si="32"/>
        <v>18</v>
      </c>
      <c r="AL30" s="81">
        <f>SUM(AL31:AL42)</f>
        <v>322</v>
      </c>
      <c r="AM30" s="12">
        <f>SUM(AM31:AM42)</f>
        <v>142</v>
      </c>
      <c r="AN30" s="12">
        <f t="shared" ref="AN30:BF30" si="33">SUM(AN31:AN42)</f>
        <v>0</v>
      </c>
      <c r="AO30" s="12">
        <f t="shared" si="33"/>
        <v>0</v>
      </c>
      <c r="AP30" s="12">
        <f t="shared" si="33"/>
        <v>8</v>
      </c>
      <c r="AQ30" s="81">
        <f t="shared" si="33"/>
        <v>134</v>
      </c>
      <c r="AR30" s="12">
        <f t="shared" si="33"/>
        <v>152</v>
      </c>
      <c r="AS30" s="12">
        <f t="shared" si="33"/>
        <v>6</v>
      </c>
      <c r="AT30" s="12">
        <f t="shared" si="33"/>
        <v>2</v>
      </c>
      <c r="AU30" s="12">
        <f t="shared" si="33"/>
        <v>10</v>
      </c>
      <c r="AV30" s="81">
        <f t="shared" si="33"/>
        <v>134</v>
      </c>
      <c r="AW30" s="12">
        <f t="shared" si="33"/>
        <v>0</v>
      </c>
      <c r="AX30" s="12">
        <f t="shared" si="33"/>
        <v>0</v>
      </c>
      <c r="AY30" s="12">
        <f t="shared" si="33"/>
        <v>0</v>
      </c>
      <c r="AZ30" s="12">
        <f t="shared" si="33"/>
        <v>0</v>
      </c>
      <c r="BA30" s="81">
        <f t="shared" si="33"/>
        <v>0</v>
      </c>
      <c r="BB30" s="12">
        <f t="shared" si="33"/>
        <v>0</v>
      </c>
      <c r="BC30" s="12">
        <f t="shared" si="33"/>
        <v>0</v>
      </c>
      <c r="BD30" s="12">
        <f t="shared" si="33"/>
        <v>0</v>
      </c>
      <c r="BE30" s="12">
        <f t="shared" si="33"/>
        <v>0</v>
      </c>
      <c r="BF30" s="81">
        <f t="shared" si="33"/>
        <v>0</v>
      </c>
      <c r="BG30" s="19"/>
    </row>
    <row r="31" spans="1:59" x14ac:dyDescent="0.25">
      <c r="A31" s="41" t="s">
        <v>37</v>
      </c>
      <c r="B31" s="42" t="s">
        <v>38</v>
      </c>
      <c r="C31" s="69"/>
      <c r="D31" s="69"/>
      <c r="E31" s="63" t="s">
        <v>88</v>
      </c>
      <c r="F31" s="63" t="s">
        <v>88</v>
      </c>
      <c r="G31" s="69"/>
      <c r="H31" s="69"/>
      <c r="I31" s="64"/>
      <c r="J31" s="64"/>
      <c r="K31" s="22">
        <f>L31+M31+N31+O31</f>
        <v>116</v>
      </c>
      <c r="L31" s="11">
        <f>V31+AA31+AF31+AK31+AP31+AU31+AZ31+BE31</f>
        <v>6</v>
      </c>
      <c r="M31" s="11">
        <f>Y31+AD31+AI31+AN31+AS31+AX31+BC31</f>
        <v>0</v>
      </c>
      <c r="N31" s="11">
        <f>Z31+AE31+AJ31+AO31+AT31+AY31+BD31</f>
        <v>0</v>
      </c>
      <c r="O31" s="11">
        <f>W31+AB31+AG31+AL31+AQ31+AV31+BA31+BF31</f>
        <v>110</v>
      </c>
      <c r="P31" s="11"/>
      <c r="Q31" s="11"/>
      <c r="R31" s="11"/>
      <c r="S31" s="11"/>
      <c r="T31" s="11"/>
      <c r="U31" s="11"/>
      <c r="V31" s="11"/>
      <c r="W31" s="43"/>
      <c r="X31" s="11"/>
      <c r="Y31" s="11"/>
      <c r="Z31" s="11"/>
      <c r="AA31" s="11"/>
      <c r="AB31" s="43"/>
      <c r="AC31" s="11">
        <f>AD31+AE31+AF31+AG31</f>
        <v>68</v>
      </c>
      <c r="AD31" s="11"/>
      <c r="AE31" s="11"/>
      <c r="AF31" s="11">
        <v>4</v>
      </c>
      <c r="AG31" s="78">
        <v>64</v>
      </c>
      <c r="AH31" s="11">
        <f>AI31+AJ31+AK31+AL31</f>
        <v>48</v>
      </c>
      <c r="AI31" s="11"/>
      <c r="AJ31" s="11"/>
      <c r="AK31" s="11">
        <v>2</v>
      </c>
      <c r="AL31" s="78">
        <v>46</v>
      </c>
      <c r="AM31" s="11">
        <f t="shared" ref="AM31:AM42" si="34">AN31+AO31+AQ31+AP31</f>
        <v>0</v>
      </c>
      <c r="AN31" s="11"/>
      <c r="AO31" s="11"/>
      <c r="AP31" s="11"/>
      <c r="AQ31" s="78"/>
      <c r="AR31" s="11">
        <f>AS31+AT31+AU31+AV31</f>
        <v>0</v>
      </c>
      <c r="AS31" s="11"/>
      <c r="AT31" s="11"/>
      <c r="AU31" s="11"/>
      <c r="AV31" s="78"/>
      <c r="AW31" s="11">
        <f>AX31+AY31+BA31+AZ31</f>
        <v>0</v>
      </c>
      <c r="AX31" s="11"/>
      <c r="AY31" s="11"/>
      <c r="AZ31" s="11"/>
      <c r="BA31" s="78"/>
      <c r="BB31" s="11"/>
      <c r="BC31" s="11"/>
      <c r="BD31" s="11"/>
      <c r="BE31" s="11"/>
      <c r="BF31" s="78"/>
    </row>
    <row r="32" spans="1:59" x14ac:dyDescent="0.25">
      <c r="A32" s="41" t="s">
        <v>39</v>
      </c>
      <c r="B32" s="42" t="s">
        <v>42</v>
      </c>
      <c r="C32" s="69"/>
      <c r="D32" s="69"/>
      <c r="E32" s="63" t="s">
        <v>88</v>
      </c>
      <c r="F32" s="63" t="s">
        <v>88</v>
      </c>
      <c r="G32" s="69"/>
      <c r="H32" s="69"/>
      <c r="I32" s="64"/>
      <c r="J32" s="64"/>
      <c r="K32" s="22">
        <f t="shared" ref="K32:K42" si="35">L32+M32+N32+O32</f>
        <v>116</v>
      </c>
      <c r="L32" s="11">
        <f t="shared" ref="L32:L42" si="36">V32+AA32+AF32+AK32+AP32+AU32+AZ32+BE32</f>
        <v>4</v>
      </c>
      <c r="M32" s="11">
        <f t="shared" ref="M32:M42" si="37">Y32+AD32+AI32+AN32+AS32+AX32+BC32</f>
        <v>0</v>
      </c>
      <c r="N32" s="11">
        <f t="shared" ref="N32:N42" si="38">Z32+AE32+AJ32+AO32+AT32+AY32+BD32</f>
        <v>0</v>
      </c>
      <c r="O32" s="11">
        <f t="shared" ref="O32:O42" si="39">W32+AB32+AG32+AL32+AQ32+AV32+BA32+BF32</f>
        <v>112</v>
      </c>
      <c r="P32" s="11"/>
      <c r="Q32" s="11"/>
      <c r="R32" s="11"/>
      <c r="S32" s="11"/>
      <c r="T32" s="11"/>
      <c r="U32" s="11"/>
      <c r="V32" s="11"/>
      <c r="W32" s="43"/>
      <c r="X32" s="11"/>
      <c r="Y32" s="11"/>
      <c r="Z32" s="11"/>
      <c r="AA32" s="11"/>
      <c r="AB32" s="43"/>
      <c r="AC32" s="11">
        <f t="shared" ref="AC32:AC42" si="40">AD32+AE32+AF32+AG32</f>
        <v>68</v>
      </c>
      <c r="AD32" s="11"/>
      <c r="AE32" s="11"/>
      <c r="AF32" s="11">
        <v>2</v>
      </c>
      <c r="AG32" s="78">
        <v>66</v>
      </c>
      <c r="AH32" s="11">
        <f t="shared" ref="AH32:AH42" si="41">AI32+AJ32+AK32+AL32</f>
        <v>48</v>
      </c>
      <c r="AI32" s="11"/>
      <c r="AJ32" s="11"/>
      <c r="AK32" s="11">
        <v>2</v>
      </c>
      <c r="AL32" s="78">
        <v>46</v>
      </c>
      <c r="AM32" s="11">
        <f t="shared" si="34"/>
        <v>0</v>
      </c>
      <c r="AN32" s="11"/>
      <c r="AO32" s="11"/>
      <c r="AP32" s="11"/>
      <c r="AQ32" s="78"/>
      <c r="AR32" s="11">
        <f t="shared" ref="AR32:AR42" si="42">AS32+AT32+AU32+AV32</f>
        <v>0</v>
      </c>
      <c r="AS32" s="11"/>
      <c r="AT32" s="11"/>
      <c r="AU32" s="11"/>
      <c r="AV32" s="78"/>
      <c r="AW32" s="11">
        <f t="shared" ref="AW32:AW42" si="43">AX32+AY32+BA32+AZ32</f>
        <v>0</v>
      </c>
      <c r="AX32" s="11"/>
      <c r="AY32" s="11"/>
      <c r="AZ32" s="11"/>
      <c r="BA32" s="78"/>
      <c r="BB32" s="11"/>
      <c r="BC32" s="11"/>
      <c r="BD32" s="11"/>
      <c r="BE32" s="11"/>
      <c r="BF32" s="78"/>
    </row>
    <row r="33" spans="1:77" x14ac:dyDescent="0.25">
      <c r="A33" s="41" t="s">
        <v>41</v>
      </c>
      <c r="B33" s="42" t="s">
        <v>40</v>
      </c>
      <c r="C33" s="69"/>
      <c r="D33" s="69"/>
      <c r="E33" s="63" t="s">
        <v>25</v>
      </c>
      <c r="F33" s="69"/>
      <c r="G33" s="69"/>
      <c r="H33" s="69"/>
      <c r="I33" s="64"/>
      <c r="J33" s="64"/>
      <c r="K33" s="22">
        <f t="shared" si="35"/>
        <v>68</v>
      </c>
      <c r="L33" s="11">
        <f t="shared" si="36"/>
        <v>4</v>
      </c>
      <c r="M33" s="11">
        <f t="shared" si="37"/>
        <v>6</v>
      </c>
      <c r="N33" s="11">
        <f t="shared" si="38"/>
        <v>4</v>
      </c>
      <c r="O33" s="11">
        <f t="shared" si="39"/>
        <v>54</v>
      </c>
      <c r="P33" s="11"/>
      <c r="Q33" s="11"/>
      <c r="R33" s="11"/>
      <c r="S33" s="11"/>
      <c r="T33" s="11"/>
      <c r="U33" s="11"/>
      <c r="V33" s="11"/>
      <c r="W33" s="43"/>
      <c r="X33" s="11"/>
      <c r="Y33" s="11"/>
      <c r="Z33" s="11"/>
      <c r="AA33" s="11"/>
      <c r="AB33" s="43"/>
      <c r="AC33" s="11">
        <f t="shared" si="40"/>
        <v>68</v>
      </c>
      <c r="AD33" s="11">
        <v>6</v>
      </c>
      <c r="AE33" s="11">
        <v>4</v>
      </c>
      <c r="AF33" s="11">
        <v>4</v>
      </c>
      <c r="AG33" s="78">
        <v>54</v>
      </c>
      <c r="AH33" s="11">
        <f t="shared" si="41"/>
        <v>0</v>
      </c>
      <c r="AI33" s="11"/>
      <c r="AJ33" s="11"/>
      <c r="AK33" s="11"/>
      <c r="AL33" s="78"/>
      <c r="AM33" s="11">
        <f t="shared" si="34"/>
        <v>0</v>
      </c>
      <c r="AN33" s="11"/>
      <c r="AO33" s="11"/>
      <c r="AP33" s="11"/>
      <c r="AQ33" s="78"/>
      <c r="AR33" s="11">
        <f t="shared" si="42"/>
        <v>0</v>
      </c>
      <c r="AS33" s="11"/>
      <c r="AT33" s="11"/>
      <c r="AU33" s="11"/>
      <c r="AV33" s="78"/>
      <c r="AW33" s="11">
        <f t="shared" si="43"/>
        <v>0</v>
      </c>
      <c r="AX33" s="11"/>
      <c r="AY33" s="11"/>
      <c r="AZ33" s="11"/>
      <c r="BA33" s="78"/>
      <c r="BB33" s="11"/>
      <c r="BC33" s="11"/>
      <c r="BD33" s="11"/>
      <c r="BE33" s="11"/>
      <c r="BF33" s="78"/>
    </row>
    <row r="34" spans="1:77" ht="25.5" x14ac:dyDescent="0.25">
      <c r="A34" s="41" t="s">
        <v>43</v>
      </c>
      <c r="B34" s="42" t="s">
        <v>44</v>
      </c>
      <c r="C34" s="69"/>
      <c r="D34" s="69"/>
      <c r="E34" s="63"/>
      <c r="F34" s="63" t="s">
        <v>88</v>
      </c>
      <c r="G34" s="69"/>
      <c r="H34" s="69"/>
      <c r="I34" s="64"/>
      <c r="J34" s="64"/>
      <c r="K34" s="22">
        <f t="shared" si="35"/>
        <v>96</v>
      </c>
      <c r="L34" s="11">
        <f t="shared" si="36"/>
        <v>4</v>
      </c>
      <c r="M34" s="11">
        <f t="shared" si="37"/>
        <v>0</v>
      </c>
      <c r="N34" s="11">
        <f t="shared" si="38"/>
        <v>0</v>
      </c>
      <c r="O34" s="11">
        <f t="shared" si="39"/>
        <v>92</v>
      </c>
      <c r="P34" s="11"/>
      <c r="Q34" s="11"/>
      <c r="R34" s="11"/>
      <c r="S34" s="11"/>
      <c r="T34" s="11"/>
      <c r="U34" s="11"/>
      <c r="V34" s="11"/>
      <c r="W34" s="43"/>
      <c r="X34" s="11"/>
      <c r="Y34" s="11"/>
      <c r="Z34" s="11"/>
      <c r="AA34" s="11"/>
      <c r="AB34" s="43"/>
      <c r="AC34" s="11">
        <f t="shared" si="40"/>
        <v>0</v>
      </c>
      <c r="AD34" s="11"/>
      <c r="AE34" s="11"/>
      <c r="AF34" s="11"/>
      <c r="AG34" s="78"/>
      <c r="AH34" s="11">
        <f t="shared" si="41"/>
        <v>96</v>
      </c>
      <c r="AI34" s="11"/>
      <c r="AJ34" s="11"/>
      <c r="AK34" s="11">
        <v>4</v>
      </c>
      <c r="AL34" s="78">
        <v>92</v>
      </c>
      <c r="AM34" s="11">
        <f t="shared" si="34"/>
        <v>0</v>
      </c>
      <c r="AN34" s="11"/>
      <c r="AO34" s="11"/>
      <c r="AP34" s="11"/>
      <c r="AQ34" s="78"/>
      <c r="AR34" s="11">
        <f t="shared" si="42"/>
        <v>0</v>
      </c>
      <c r="AS34" s="11"/>
      <c r="AT34" s="11"/>
      <c r="AU34" s="11"/>
      <c r="AV34" s="78"/>
      <c r="AW34" s="11">
        <f t="shared" si="43"/>
        <v>0</v>
      </c>
      <c r="AX34" s="11"/>
      <c r="AY34" s="11"/>
      <c r="AZ34" s="11"/>
      <c r="BA34" s="78"/>
      <c r="BB34" s="11"/>
      <c r="BC34" s="11"/>
      <c r="BD34" s="11"/>
      <c r="BE34" s="11"/>
      <c r="BF34" s="78"/>
    </row>
    <row r="35" spans="1:77" ht="25.5" x14ac:dyDescent="0.25">
      <c r="A35" s="41" t="s">
        <v>45</v>
      </c>
      <c r="B35" s="42" t="s">
        <v>49</v>
      </c>
      <c r="C35" s="69"/>
      <c r="D35" s="69"/>
      <c r="E35" s="63"/>
      <c r="F35" s="63" t="s">
        <v>25</v>
      </c>
      <c r="G35" s="69"/>
      <c r="H35" s="69"/>
      <c r="I35" s="64"/>
      <c r="J35" s="64"/>
      <c r="K35" s="22">
        <f t="shared" si="35"/>
        <v>108</v>
      </c>
      <c r="L35" s="11">
        <f t="shared" si="36"/>
        <v>6</v>
      </c>
      <c r="M35" s="11">
        <f t="shared" si="37"/>
        <v>6</v>
      </c>
      <c r="N35" s="11">
        <f t="shared" si="38"/>
        <v>4</v>
      </c>
      <c r="O35" s="11">
        <f t="shared" si="39"/>
        <v>92</v>
      </c>
      <c r="P35" s="11"/>
      <c r="Q35" s="11"/>
      <c r="R35" s="11"/>
      <c r="S35" s="11"/>
      <c r="T35" s="11"/>
      <c r="U35" s="11"/>
      <c r="V35" s="11"/>
      <c r="W35" s="43"/>
      <c r="X35" s="11"/>
      <c r="Y35" s="11"/>
      <c r="Z35" s="11"/>
      <c r="AA35" s="11"/>
      <c r="AB35" s="43"/>
      <c r="AC35" s="11">
        <f t="shared" si="40"/>
        <v>0</v>
      </c>
      <c r="AD35" s="11"/>
      <c r="AE35" s="11"/>
      <c r="AF35" s="11"/>
      <c r="AG35" s="78"/>
      <c r="AH35" s="11">
        <f t="shared" si="41"/>
        <v>108</v>
      </c>
      <c r="AI35" s="11">
        <v>6</v>
      </c>
      <c r="AJ35" s="11">
        <v>4</v>
      </c>
      <c r="AK35" s="11">
        <v>6</v>
      </c>
      <c r="AL35" s="78">
        <v>92</v>
      </c>
      <c r="AM35" s="11">
        <f t="shared" si="34"/>
        <v>0</v>
      </c>
      <c r="AN35" s="11"/>
      <c r="AO35" s="11"/>
      <c r="AP35" s="11"/>
      <c r="AQ35" s="78"/>
      <c r="AR35" s="11">
        <f t="shared" si="42"/>
        <v>0</v>
      </c>
      <c r="AS35" s="11"/>
      <c r="AT35" s="11"/>
      <c r="AU35" s="11"/>
      <c r="AV35" s="78"/>
      <c r="AW35" s="11">
        <f t="shared" si="43"/>
        <v>0</v>
      </c>
      <c r="AX35" s="11"/>
      <c r="AY35" s="11"/>
      <c r="AZ35" s="11"/>
      <c r="BA35" s="78"/>
      <c r="BB35" s="11"/>
      <c r="BC35" s="11"/>
      <c r="BD35" s="11"/>
      <c r="BE35" s="11"/>
      <c r="BF35" s="78"/>
    </row>
    <row r="36" spans="1:77" x14ac:dyDescent="0.25">
      <c r="A36" s="41" t="s">
        <v>46</v>
      </c>
      <c r="B36" s="42" t="s">
        <v>111</v>
      </c>
      <c r="C36" s="69"/>
      <c r="D36" s="69"/>
      <c r="E36" s="63" t="s">
        <v>25</v>
      </c>
      <c r="F36" s="69"/>
      <c r="G36" s="63"/>
      <c r="H36" s="69"/>
      <c r="I36" s="64"/>
      <c r="J36" s="64"/>
      <c r="K36" s="22">
        <f t="shared" si="35"/>
        <v>78</v>
      </c>
      <c r="L36" s="11">
        <f t="shared" si="36"/>
        <v>4</v>
      </c>
      <c r="M36" s="11">
        <f t="shared" si="37"/>
        <v>6</v>
      </c>
      <c r="N36" s="11">
        <f t="shared" si="38"/>
        <v>4</v>
      </c>
      <c r="O36" s="11">
        <f t="shared" si="39"/>
        <v>64</v>
      </c>
      <c r="P36" s="11"/>
      <c r="Q36" s="11"/>
      <c r="R36" s="11"/>
      <c r="S36" s="11"/>
      <c r="T36" s="11"/>
      <c r="U36" s="11"/>
      <c r="V36" s="11"/>
      <c r="W36" s="43"/>
      <c r="X36" s="11"/>
      <c r="Y36" s="11"/>
      <c r="Z36" s="11"/>
      <c r="AA36" s="11"/>
      <c r="AB36" s="43"/>
      <c r="AC36" s="11">
        <f t="shared" si="40"/>
        <v>78</v>
      </c>
      <c r="AD36" s="11">
        <v>6</v>
      </c>
      <c r="AE36" s="11">
        <v>4</v>
      </c>
      <c r="AF36" s="11">
        <v>4</v>
      </c>
      <c r="AG36" s="78">
        <v>64</v>
      </c>
      <c r="AH36" s="11">
        <f t="shared" si="41"/>
        <v>0</v>
      </c>
      <c r="AI36" s="11"/>
      <c r="AJ36" s="11"/>
      <c r="AK36" s="11"/>
      <c r="AL36" s="78"/>
      <c r="AM36" s="11">
        <f t="shared" si="34"/>
        <v>0</v>
      </c>
      <c r="AN36" s="11"/>
      <c r="AO36" s="11"/>
      <c r="AP36" s="11"/>
      <c r="AQ36" s="78"/>
      <c r="AR36" s="11">
        <f t="shared" si="42"/>
        <v>0</v>
      </c>
      <c r="AS36" s="11"/>
      <c r="AT36" s="11"/>
      <c r="AU36" s="11"/>
      <c r="AV36" s="78"/>
      <c r="AW36" s="11">
        <f t="shared" si="43"/>
        <v>0</v>
      </c>
      <c r="AX36" s="11"/>
      <c r="AY36" s="11"/>
      <c r="AZ36" s="11"/>
      <c r="BA36" s="78"/>
      <c r="BB36" s="11"/>
      <c r="BC36" s="11"/>
      <c r="BD36" s="11"/>
      <c r="BE36" s="11"/>
      <c r="BF36" s="78"/>
    </row>
    <row r="37" spans="1:77" x14ac:dyDescent="0.25">
      <c r="A37" s="41" t="s">
        <v>47</v>
      </c>
      <c r="B37" s="42" t="s">
        <v>112</v>
      </c>
      <c r="C37" s="69"/>
      <c r="D37" s="69"/>
      <c r="E37" s="63"/>
      <c r="F37" s="69"/>
      <c r="G37" s="63" t="s">
        <v>88</v>
      </c>
      <c r="H37" s="69"/>
      <c r="I37" s="64"/>
      <c r="J37" s="64"/>
      <c r="K37" s="22">
        <f t="shared" si="35"/>
        <v>34</v>
      </c>
      <c r="L37" s="11">
        <f t="shared" si="36"/>
        <v>2</v>
      </c>
      <c r="M37" s="11">
        <f t="shared" si="37"/>
        <v>0</v>
      </c>
      <c r="N37" s="11">
        <f t="shared" si="38"/>
        <v>0</v>
      </c>
      <c r="O37" s="11">
        <f t="shared" si="39"/>
        <v>32</v>
      </c>
      <c r="P37" s="11"/>
      <c r="Q37" s="11"/>
      <c r="R37" s="11"/>
      <c r="S37" s="11"/>
      <c r="T37" s="11"/>
      <c r="U37" s="11"/>
      <c r="V37" s="11"/>
      <c r="W37" s="43"/>
      <c r="X37" s="11"/>
      <c r="Y37" s="11"/>
      <c r="Z37" s="11"/>
      <c r="AA37" s="11"/>
      <c r="AB37" s="43"/>
      <c r="AC37" s="11">
        <f t="shared" si="40"/>
        <v>0</v>
      </c>
      <c r="AD37" s="11"/>
      <c r="AE37" s="11"/>
      <c r="AF37" s="11"/>
      <c r="AG37" s="78"/>
      <c r="AH37" s="11">
        <f t="shared" si="41"/>
        <v>0</v>
      </c>
      <c r="AI37" s="11"/>
      <c r="AJ37" s="11"/>
      <c r="AK37" s="11"/>
      <c r="AL37" s="78"/>
      <c r="AM37" s="11">
        <f t="shared" si="34"/>
        <v>34</v>
      </c>
      <c r="AN37" s="11"/>
      <c r="AO37" s="11"/>
      <c r="AP37" s="11">
        <v>2</v>
      </c>
      <c r="AQ37" s="78">
        <v>32</v>
      </c>
      <c r="AR37" s="11">
        <f t="shared" si="42"/>
        <v>0</v>
      </c>
      <c r="AS37" s="11"/>
      <c r="AT37" s="11"/>
      <c r="AU37" s="11"/>
      <c r="AV37" s="78"/>
      <c r="AW37" s="11">
        <f t="shared" si="43"/>
        <v>0</v>
      </c>
      <c r="AX37" s="11"/>
      <c r="AY37" s="11"/>
      <c r="AZ37" s="11"/>
      <c r="BA37" s="78"/>
      <c r="BB37" s="11"/>
      <c r="BC37" s="11"/>
      <c r="BD37" s="11"/>
      <c r="BE37" s="11"/>
      <c r="BF37" s="78"/>
    </row>
    <row r="38" spans="1:77" ht="38.25" x14ac:dyDescent="0.25">
      <c r="A38" s="41" t="s">
        <v>48</v>
      </c>
      <c r="B38" s="42" t="s">
        <v>113</v>
      </c>
      <c r="C38" s="69"/>
      <c r="D38" s="69"/>
      <c r="E38" s="63" t="s">
        <v>88</v>
      </c>
      <c r="F38" s="69" t="s">
        <v>25</v>
      </c>
      <c r="G38" s="69"/>
      <c r="H38" s="69"/>
      <c r="I38" s="64"/>
      <c r="J38" s="64"/>
      <c r="K38" s="22">
        <f t="shared" si="35"/>
        <v>92</v>
      </c>
      <c r="L38" s="11">
        <f t="shared" si="36"/>
        <v>6</v>
      </c>
      <c r="M38" s="11">
        <f t="shared" si="37"/>
        <v>6</v>
      </c>
      <c r="N38" s="11">
        <f t="shared" si="38"/>
        <v>2</v>
      </c>
      <c r="O38" s="11">
        <f t="shared" si="39"/>
        <v>78</v>
      </c>
      <c r="P38" s="11"/>
      <c r="Q38" s="11"/>
      <c r="R38" s="11"/>
      <c r="S38" s="11"/>
      <c r="T38" s="11"/>
      <c r="U38" s="11"/>
      <c r="V38" s="11"/>
      <c r="W38" s="43"/>
      <c r="X38" s="11"/>
      <c r="Y38" s="11"/>
      <c r="Z38" s="11"/>
      <c r="AA38" s="11"/>
      <c r="AB38" s="43"/>
      <c r="AC38" s="11">
        <f t="shared" si="40"/>
        <v>34</v>
      </c>
      <c r="AD38" s="11"/>
      <c r="AE38" s="11"/>
      <c r="AF38" s="11">
        <v>2</v>
      </c>
      <c r="AG38" s="78">
        <v>32</v>
      </c>
      <c r="AH38" s="11">
        <f t="shared" si="41"/>
        <v>58</v>
      </c>
      <c r="AI38" s="11">
        <v>6</v>
      </c>
      <c r="AJ38" s="11">
        <v>2</v>
      </c>
      <c r="AK38" s="11">
        <v>4</v>
      </c>
      <c r="AL38" s="78">
        <v>46</v>
      </c>
      <c r="AM38" s="11">
        <f t="shared" si="34"/>
        <v>0</v>
      </c>
      <c r="AN38" s="11"/>
      <c r="AO38" s="11"/>
      <c r="AP38" s="11"/>
      <c r="AQ38" s="78"/>
      <c r="AR38" s="11">
        <f t="shared" si="42"/>
        <v>0</v>
      </c>
      <c r="AS38" s="11"/>
      <c r="AT38" s="11"/>
      <c r="AU38" s="11"/>
      <c r="AV38" s="78"/>
      <c r="AW38" s="11">
        <f t="shared" si="43"/>
        <v>0</v>
      </c>
      <c r="AX38" s="11"/>
      <c r="AY38" s="11"/>
      <c r="AZ38" s="11"/>
      <c r="BA38" s="78"/>
      <c r="BB38" s="11"/>
      <c r="BC38" s="11"/>
      <c r="BD38" s="11"/>
      <c r="BE38" s="11"/>
      <c r="BF38" s="78"/>
    </row>
    <row r="39" spans="1:77" ht="38.25" x14ac:dyDescent="0.25">
      <c r="A39" s="41" t="s">
        <v>50</v>
      </c>
      <c r="B39" s="42" t="s">
        <v>114</v>
      </c>
      <c r="C39" s="69"/>
      <c r="D39" s="69"/>
      <c r="E39" s="63" t="s">
        <v>88</v>
      </c>
      <c r="F39" s="69"/>
      <c r="G39" s="69"/>
      <c r="H39" s="69"/>
      <c r="I39" s="64"/>
      <c r="J39" s="64"/>
      <c r="K39" s="22">
        <f t="shared" si="35"/>
        <v>34</v>
      </c>
      <c r="L39" s="11">
        <f t="shared" si="36"/>
        <v>2</v>
      </c>
      <c r="M39" s="11">
        <f t="shared" si="37"/>
        <v>0</v>
      </c>
      <c r="N39" s="11">
        <f t="shared" si="38"/>
        <v>0</v>
      </c>
      <c r="O39" s="11">
        <f t="shared" si="39"/>
        <v>32</v>
      </c>
      <c r="P39" s="11"/>
      <c r="Q39" s="11"/>
      <c r="R39" s="11"/>
      <c r="S39" s="11"/>
      <c r="T39" s="11"/>
      <c r="U39" s="11"/>
      <c r="V39" s="11"/>
      <c r="W39" s="43"/>
      <c r="X39" s="11"/>
      <c r="Y39" s="11"/>
      <c r="Z39" s="11"/>
      <c r="AA39" s="11"/>
      <c r="AB39" s="43"/>
      <c r="AC39" s="11">
        <f t="shared" si="40"/>
        <v>34</v>
      </c>
      <c r="AD39" s="11"/>
      <c r="AE39" s="11"/>
      <c r="AF39" s="11">
        <v>2</v>
      </c>
      <c r="AG39" s="78">
        <v>32</v>
      </c>
      <c r="AH39" s="11">
        <f t="shared" si="41"/>
        <v>0</v>
      </c>
      <c r="AI39" s="11"/>
      <c r="AJ39" s="11"/>
      <c r="AK39" s="11"/>
      <c r="AL39" s="78"/>
      <c r="AM39" s="11">
        <f t="shared" si="34"/>
        <v>0</v>
      </c>
      <c r="AN39" s="11"/>
      <c r="AO39" s="11"/>
      <c r="AP39" s="11"/>
      <c r="AQ39" s="78"/>
      <c r="AR39" s="11">
        <f t="shared" si="42"/>
        <v>0</v>
      </c>
      <c r="AS39" s="11"/>
      <c r="AT39" s="11"/>
      <c r="AU39" s="11"/>
      <c r="AV39" s="78"/>
      <c r="AW39" s="11">
        <f t="shared" si="43"/>
        <v>0</v>
      </c>
      <c r="AX39" s="11"/>
      <c r="AY39" s="11"/>
      <c r="AZ39" s="11"/>
      <c r="BA39" s="78"/>
      <c r="BB39" s="11"/>
      <c r="BC39" s="11"/>
      <c r="BD39" s="11"/>
      <c r="BE39" s="11"/>
      <c r="BF39" s="78"/>
    </row>
    <row r="40" spans="1:77" x14ac:dyDescent="0.25">
      <c r="A40" s="41" t="s">
        <v>115</v>
      </c>
      <c r="B40" s="42" t="s">
        <v>116</v>
      </c>
      <c r="C40" s="69"/>
      <c r="D40" s="69"/>
      <c r="E40" s="63"/>
      <c r="F40" s="69"/>
      <c r="G40" s="63" t="s">
        <v>88</v>
      </c>
      <c r="H40" s="69" t="s">
        <v>25</v>
      </c>
      <c r="I40" s="64"/>
      <c r="J40" s="64"/>
      <c r="K40" s="22">
        <f t="shared" si="35"/>
        <v>148</v>
      </c>
      <c r="L40" s="11">
        <f t="shared" si="36"/>
        <v>8</v>
      </c>
      <c r="M40" s="11">
        <f t="shared" si="37"/>
        <v>6</v>
      </c>
      <c r="N40" s="11">
        <f t="shared" si="38"/>
        <v>2</v>
      </c>
      <c r="O40" s="11">
        <f t="shared" si="39"/>
        <v>132</v>
      </c>
      <c r="P40" s="11"/>
      <c r="Q40" s="11"/>
      <c r="R40" s="11"/>
      <c r="S40" s="11"/>
      <c r="T40" s="11"/>
      <c r="U40" s="11"/>
      <c r="V40" s="11"/>
      <c r="W40" s="43"/>
      <c r="X40" s="11"/>
      <c r="Y40" s="11"/>
      <c r="Z40" s="11"/>
      <c r="AA40" s="11"/>
      <c r="AB40" s="43"/>
      <c r="AC40" s="11">
        <f t="shared" si="40"/>
        <v>0</v>
      </c>
      <c r="AD40" s="11"/>
      <c r="AE40" s="11"/>
      <c r="AF40" s="11"/>
      <c r="AG40" s="78"/>
      <c r="AH40" s="11">
        <f t="shared" si="41"/>
        <v>0</v>
      </c>
      <c r="AI40" s="11"/>
      <c r="AJ40" s="11"/>
      <c r="AK40" s="11"/>
      <c r="AL40" s="78"/>
      <c r="AM40" s="11">
        <f t="shared" si="34"/>
        <v>48</v>
      </c>
      <c r="AN40" s="11"/>
      <c r="AO40" s="11"/>
      <c r="AP40" s="11">
        <v>2</v>
      </c>
      <c r="AQ40" s="78">
        <v>46</v>
      </c>
      <c r="AR40" s="11">
        <f t="shared" si="42"/>
        <v>100</v>
      </c>
      <c r="AS40" s="11">
        <v>6</v>
      </c>
      <c r="AT40" s="11">
        <v>2</v>
      </c>
      <c r="AU40" s="11">
        <v>6</v>
      </c>
      <c r="AV40" s="78">
        <v>86</v>
      </c>
      <c r="AW40" s="11">
        <f t="shared" si="43"/>
        <v>0</v>
      </c>
      <c r="AX40" s="11"/>
      <c r="AY40" s="11"/>
      <c r="AZ40" s="11"/>
      <c r="BA40" s="78"/>
      <c r="BB40" s="11"/>
      <c r="BC40" s="11"/>
      <c r="BD40" s="11"/>
      <c r="BE40" s="11"/>
      <c r="BF40" s="78"/>
    </row>
    <row r="41" spans="1:77" x14ac:dyDescent="0.25">
      <c r="A41" s="41" t="s">
        <v>51</v>
      </c>
      <c r="B41" s="42" t="s">
        <v>117</v>
      </c>
      <c r="C41" s="69"/>
      <c r="D41" s="69"/>
      <c r="E41" s="63" t="s">
        <v>25</v>
      </c>
      <c r="F41" s="69"/>
      <c r="G41" s="69"/>
      <c r="H41" s="69"/>
      <c r="I41" s="64"/>
      <c r="J41" s="64"/>
      <c r="K41" s="22">
        <f t="shared" si="35"/>
        <v>76</v>
      </c>
      <c r="L41" s="11">
        <f t="shared" si="36"/>
        <v>4</v>
      </c>
      <c r="M41" s="11">
        <f t="shared" si="37"/>
        <v>6</v>
      </c>
      <c r="N41" s="11">
        <f t="shared" si="38"/>
        <v>2</v>
      </c>
      <c r="O41" s="11">
        <f t="shared" si="39"/>
        <v>64</v>
      </c>
      <c r="P41" s="11"/>
      <c r="Q41" s="11"/>
      <c r="R41" s="11"/>
      <c r="S41" s="11"/>
      <c r="T41" s="11"/>
      <c r="U41" s="11"/>
      <c r="V41" s="11"/>
      <c r="W41" s="43"/>
      <c r="X41" s="11"/>
      <c r="Y41" s="11"/>
      <c r="Z41" s="11"/>
      <c r="AA41" s="11"/>
      <c r="AB41" s="43"/>
      <c r="AC41" s="11">
        <f t="shared" si="40"/>
        <v>76</v>
      </c>
      <c r="AD41" s="11">
        <v>6</v>
      </c>
      <c r="AE41" s="11">
        <v>2</v>
      </c>
      <c r="AF41" s="11">
        <v>4</v>
      </c>
      <c r="AG41" s="78">
        <v>64</v>
      </c>
      <c r="AH41" s="11">
        <f t="shared" si="41"/>
        <v>0</v>
      </c>
      <c r="AI41" s="11"/>
      <c r="AJ41" s="11"/>
      <c r="AK41" s="11"/>
      <c r="AL41" s="78"/>
      <c r="AM41" s="11">
        <f t="shared" si="34"/>
        <v>0</v>
      </c>
      <c r="AN41" s="11"/>
      <c r="AO41" s="11"/>
      <c r="AP41" s="11"/>
      <c r="AQ41" s="78"/>
      <c r="AR41" s="11">
        <f t="shared" si="42"/>
        <v>0</v>
      </c>
      <c r="AS41" s="11"/>
      <c r="AT41" s="11"/>
      <c r="AU41" s="11"/>
      <c r="AV41" s="78"/>
      <c r="AW41" s="11">
        <f t="shared" si="43"/>
        <v>0</v>
      </c>
      <c r="AX41" s="11"/>
      <c r="AY41" s="11"/>
      <c r="AZ41" s="11"/>
      <c r="BA41" s="78"/>
      <c r="BB41" s="11"/>
      <c r="BC41" s="11"/>
      <c r="BD41" s="11"/>
      <c r="BE41" s="11"/>
      <c r="BF41" s="78"/>
    </row>
    <row r="42" spans="1:77" ht="38.25" x14ac:dyDescent="0.25">
      <c r="A42" s="41" t="s">
        <v>52</v>
      </c>
      <c r="B42" s="42" t="s">
        <v>118</v>
      </c>
      <c r="C42" s="69"/>
      <c r="D42" s="72"/>
      <c r="E42" s="63"/>
      <c r="F42" s="72"/>
      <c r="G42" s="72" t="s">
        <v>88</v>
      </c>
      <c r="H42" s="72" t="s">
        <v>88</v>
      </c>
      <c r="I42" s="63"/>
      <c r="J42" s="73"/>
      <c r="K42" s="22">
        <f t="shared" si="35"/>
        <v>112</v>
      </c>
      <c r="L42" s="11">
        <f t="shared" si="36"/>
        <v>8</v>
      </c>
      <c r="M42" s="11">
        <f t="shared" si="37"/>
        <v>0</v>
      </c>
      <c r="N42" s="11">
        <f t="shared" si="38"/>
        <v>0</v>
      </c>
      <c r="O42" s="11">
        <f t="shared" si="39"/>
        <v>104</v>
      </c>
      <c r="P42" s="11"/>
      <c r="Q42" s="11"/>
      <c r="R42" s="11"/>
      <c r="S42" s="11"/>
      <c r="T42" s="11"/>
      <c r="U42" s="11"/>
      <c r="V42" s="11"/>
      <c r="W42" s="43"/>
      <c r="X42" s="11"/>
      <c r="Y42" s="11"/>
      <c r="Z42" s="11"/>
      <c r="AA42" s="11"/>
      <c r="AB42" s="43"/>
      <c r="AC42" s="11">
        <f t="shared" si="40"/>
        <v>0</v>
      </c>
      <c r="AD42" s="11"/>
      <c r="AE42" s="11"/>
      <c r="AF42" s="11"/>
      <c r="AG42" s="78"/>
      <c r="AH42" s="11">
        <f t="shared" si="41"/>
        <v>0</v>
      </c>
      <c r="AI42" s="11"/>
      <c r="AJ42" s="11"/>
      <c r="AK42" s="11"/>
      <c r="AL42" s="78"/>
      <c r="AM42" s="11">
        <f t="shared" si="34"/>
        <v>60</v>
      </c>
      <c r="AN42" s="11"/>
      <c r="AO42" s="11"/>
      <c r="AP42" s="11">
        <v>4</v>
      </c>
      <c r="AQ42" s="78">
        <v>56</v>
      </c>
      <c r="AR42" s="11">
        <f t="shared" si="42"/>
        <v>52</v>
      </c>
      <c r="AS42" s="11"/>
      <c r="AT42" s="11"/>
      <c r="AU42" s="11">
        <v>4</v>
      </c>
      <c r="AV42" s="78">
        <v>48</v>
      </c>
      <c r="AW42" s="11">
        <f t="shared" si="43"/>
        <v>0</v>
      </c>
      <c r="AX42" s="11"/>
      <c r="AY42" s="11"/>
      <c r="AZ42" s="11"/>
      <c r="BA42" s="78"/>
      <c r="BB42" s="11"/>
      <c r="BC42" s="11"/>
      <c r="BD42" s="11"/>
      <c r="BE42" s="11"/>
      <c r="BF42" s="78"/>
    </row>
    <row r="43" spans="1:77" s="17" customFormat="1" ht="14.25" x14ac:dyDescent="0.2">
      <c r="A43" s="6" t="s">
        <v>93</v>
      </c>
      <c r="B43" s="35" t="s">
        <v>54</v>
      </c>
      <c r="C43" s="68"/>
      <c r="D43" s="68"/>
      <c r="E43" s="68"/>
      <c r="F43" s="68"/>
      <c r="G43" s="68"/>
      <c r="H43" s="68"/>
      <c r="I43" s="68"/>
      <c r="J43" s="68"/>
      <c r="K43" s="25">
        <f>K44+K49+K54+K59+K64+K70</f>
        <v>2510</v>
      </c>
      <c r="L43" s="25">
        <f t="shared" ref="L43:BF43" si="44">L44+L49+L54+L59+L64+L70</f>
        <v>90</v>
      </c>
      <c r="M43" s="25">
        <f t="shared" si="44"/>
        <v>96</v>
      </c>
      <c r="N43" s="25">
        <f t="shared" si="44"/>
        <v>62</v>
      </c>
      <c r="O43" s="25">
        <f t="shared" si="44"/>
        <v>1218</v>
      </c>
      <c r="P43" s="25">
        <f t="shared" si="44"/>
        <v>0</v>
      </c>
      <c r="Q43" s="25">
        <f t="shared" si="44"/>
        <v>90</v>
      </c>
      <c r="R43" s="25">
        <f t="shared" si="44"/>
        <v>0</v>
      </c>
      <c r="S43" s="25">
        <f t="shared" si="44"/>
        <v>0</v>
      </c>
      <c r="T43" s="25">
        <f t="shared" si="44"/>
        <v>0</v>
      </c>
      <c r="U43" s="25">
        <f t="shared" si="44"/>
        <v>0</v>
      </c>
      <c r="V43" s="25">
        <f t="shared" si="44"/>
        <v>0</v>
      </c>
      <c r="W43" s="25">
        <f t="shared" si="44"/>
        <v>0</v>
      </c>
      <c r="X43" s="25">
        <f t="shared" si="44"/>
        <v>0</v>
      </c>
      <c r="Y43" s="25">
        <f t="shared" si="44"/>
        <v>0</v>
      </c>
      <c r="Z43" s="25">
        <f t="shared" si="44"/>
        <v>0</v>
      </c>
      <c r="AA43" s="25">
        <f t="shared" si="44"/>
        <v>0</v>
      </c>
      <c r="AB43" s="25">
        <f t="shared" si="44"/>
        <v>0</v>
      </c>
      <c r="AC43" s="25">
        <f t="shared" si="44"/>
        <v>68</v>
      </c>
      <c r="AD43" s="25">
        <f t="shared" si="44"/>
        <v>6</v>
      </c>
      <c r="AE43" s="25">
        <f t="shared" si="44"/>
        <v>2</v>
      </c>
      <c r="AF43" s="25">
        <f t="shared" si="44"/>
        <v>4</v>
      </c>
      <c r="AG43" s="80">
        <f t="shared" si="44"/>
        <v>56</v>
      </c>
      <c r="AH43" s="25">
        <f t="shared" si="44"/>
        <v>362</v>
      </c>
      <c r="AI43" s="25">
        <f t="shared" si="44"/>
        <v>12</v>
      </c>
      <c r="AJ43" s="25">
        <f t="shared" si="44"/>
        <v>6</v>
      </c>
      <c r="AK43" s="25">
        <f t="shared" si="44"/>
        <v>14</v>
      </c>
      <c r="AL43" s="80">
        <f t="shared" si="44"/>
        <v>258</v>
      </c>
      <c r="AM43" s="25">
        <f t="shared" si="44"/>
        <v>360</v>
      </c>
      <c r="AN43" s="25">
        <f t="shared" si="44"/>
        <v>12</v>
      </c>
      <c r="AO43" s="25">
        <f t="shared" si="44"/>
        <v>4</v>
      </c>
      <c r="AP43" s="25">
        <f t="shared" si="44"/>
        <v>18</v>
      </c>
      <c r="AQ43" s="80">
        <f t="shared" si="44"/>
        <v>290</v>
      </c>
      <c r="AR43" s="25">
        <f t="shared" si="44"/>
        <v>484</v>
      </c>
      <c r="AS43" s="25">
        <f t="shared" si="44"/>
        <v>24</v>
      </c>
      <c r="AT43" s="25">
        <f t="shared" si="44"/>
        <v>18</v>
      </c>
      <c r="AU43" s="25">
        <f t="shared" si="44"/>
        <v>24</v>
      </c>
      <c r="AV43" s="80">
        <f t="shared" si="44"/>
        <v>290</v>
      </c>
      <c r="AW43" s="25">
        <f t="shared" si="44"/>
        <v>534</v>
      </c>
      <c r="AX43" s="25">
        <f t="shared" si="44"/>
        <v>12</v>
      </c>
      <c r="AY43" s="25">
        <f t="shared" si="44"/>
        <v>8</v>
      </c>
      <c r="AZ43" s="25">
        <f t="shared" si="44"/>
        <v>28</v>
      </c>
      <c r="BA43" s="80">
        <f t="shared" si="44"/>
        <v>270</v>
      </c>
      <c r="BB43" s="25">
        <f t="shared" si="44"/>
        <v>450</v>
      </c>
      <c r="BC43" s="25">
        <f t="shared" si="44"/>
        <v>30</v>
      </c>
      <c r="BD43" s="25">
        <f t="shared" si="44"/>
        <v>24</v>
      </c>
      <c r="BE43" s="25">
        <f t="shared" si="44"/>
        <v>0</v>
      </c>
      <c r="BF43" s="80">
        <f t="shared" si="44"/>
        <v>0</v>
      </c>
      <c r="BG43" s="19"/>
    </row>
    <row r="44" spans="1:77" s="18" customFormat="1" ht="39" customHeight="1" x14ac:dyDescent="0.25">
      <c r="A44" s="54" t="s">
        <v>119</v>
      </c>
      <c r="B44" s="55" t="s">
        <v>120</v>
      </c>
      <c r="C44" s="74"/>
      <c r="D44" s="68"/>
      <c r="E44" s="68"/>
      <c r="F44" s="68"/>
      <c r="G44" s="68"/>
      <c r="H44" s="68"/>
      <c r="I44" s="68"/>
      <c r="J44" s="68" t="s">
        <v>25</v>
      </c>
      <c r="K44" s="25">
        <f>K45+K46+K47+K48+BC44+BD44</f>
        <v>450</v>
      </c>
      <c r="L44" s="12">
        <f>AK44+AP44+AU44+AZ44+BE44</f>
        <v>16</v>
      </c>
      <c r="M44" s="12">
        <f>AI44+AN44+AS44+AW44+BC44</f>
        <v>18</v>
      </c>
      <c r="N44" s="12">
        <f>BD44+AY44+AT44+AO44+AJ44</f>
        <v>16</v>
      </c>
      <c r="O44" s="12">
        <f>AL44+AQ44+AV44+BA44+BF44</f>
        <v>220</v>
      </c>
      <c r="P44" s="12">
        <f>P45+P46</f>
        <v>0</v>
      </c>
      <c r="Q44" s="12">
        <v>30</v>
      </c>
      <c r="R44" s="12">
        <f>R47+R48</f>
        <v>0</v>
      </c>
      <c r="S44" s="13"/>
      <c r="T44" s="13"/>
      <c r="U44" s="13"/>
      <c r="V44" s="13"/>
      <c r="W44" s="43"/>
      <c r="X44" s="13"/>
      <c r="Y44" s="13"/>
      <c r="Z44" s="13"/>
      <c r="AA44" s="13"/>
      <c r="AB44" s="43"/>
      <c r="AC44" s="13"/>
      <c r="AD44" s="13"/>
      <c r="AE44" s="13"/>
      <c r="AF44" s="13"/>
      <c r="AG44" s="78"/>
      <c r="AH44" s="13">
        <f>SUM(AH45:AH48)</f>
        <v>96</v>
      </c>
      <c r="AI44" s="13">
        <f t="shared" ref="AI44:BF44" si="45">SUM(AI45:AI48)</f>
        <v>0</v>
      </c>
      <c r="AJ44" s="13">
        <f t="shared" si="45"/>
        <v>0</v>
      </c>
      <c r="AK44" s="13">
        <f t="shared" si="45"/>
        <v>6</v>
      </c>
      <c r="AL44" s="78">
        <f t="shared" si="45"/>
        <v>90</v>
      </c>
      <c r="AM44" s="13">
        <f t="shared" si="45"/>
        <v>94</v>
      </c>
      <c r="AN44" s="13">
        <f t="shared" si="45"/>
        <v>6</v>
      </c>
      <c r="AO44" s="13">
        <f t="shared" si="45"/>
        <v>2</v>
      </c>
      <c r="AP44" s="13">
        <f t="shared" si="45"/>
        <v>6</v>
      </c>
      <c r="AQ44" s="78">
        <f t="shared" si="45"/>
        <v>80</v>
      </c>
      <c r="AR44" s="13">
        <f t="shared" si="45"/>
        <v>142</v>
      </c>
      <c r="AS44" s="13">
        <f t="shared" si="45"/>
        <v>6</v>
      </c>
      <c r="AT44" s="13">
        <f t="shared" si="45"/>
        <v>10</v>
      </c>
      <c r="AU44" s="13">
        <f t="shared" si="45"/>
        <v>4</v>
      </c>
      <c r="AV44" s="78">
        <f t="shared" si="45"/>
        <v>50</v>
      </c>
      <c r="AW44" s="13">
        <f t="shared" si="45"/>
        <v>0</v>
      </c>
      <c r="AX44" s="13">
        <f t="shared" si="45"/>
        <v>0</v>
      </c>
      <c r="AY44" s="13">
        <f t="shared" si="45"/>
        <v>0</v>
      </c>
      <c r="AZ44" s="13">
        <f t="shared" si="45"/>
        <v>0</v>
      </c>
      <c r="BA44" s="78">
        <f t="shared" si="45"/>
        <v>0</v>
      </c>
      <c r="BB44" s="13">
        <f t="shared" si="45"/>
        <v>108</v>
      </c>
      <c r="BC44" s="13">
        <v>6</v>
      </c>
      <c r="BD44" s="13">
        <v>4</v>
      </c>
      <c r="BE44" s="13">
        <f t="shared" si="45"/>
        <v>0</v>
      </c>
      <c r="BF44" s="78">
        <f t="shared" si="45"/>
        <v>0</v>
      </c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</row>
    <row r="45" spans="1:77" ht="39" customHeight="1" x14ac:dyDescent="0.25">
      <c r="A45" s="41" t="s">
        <v>94</v>
      </c>
      <c r="B45" s="42" t="s">
        <v>121</v>
      </c>
      <c r="C45" s="64"/>
      <c r="D45" s="73"/>
      <c r="E45" s="73"/>
      <c r="F45" s="73" t="s">
        <v>88</v>
      </c>
      <c r="G45" s="73" t="s">
        <v>25</v>
      </c>
      <c r="H45" s="73"/>
      <c r="I45" s="73"/>
      <c r="J45" s="73"/>
      <c r="K45" s="22">
        <f>L45+M45+N45+O45</f>
        <v>156</v>
      </c>
      <c r="L45" s="11">
        <f>AF45+AK45+AP45+AU45+AZ45</f>
        <v>10</v>
      </c>
      <c r="M45" s="11">
        <f>AD45+AI45+AN45+AS45+AX45</f>
        <v>6</v>
      </c>
      <c r="N45" s="11">
        <f>AE45+AJ45+AO45+AT45+AY45</f>
        <v>2</v>
      </c>
      <c r="O45" s="11">
        <f>AG45+AL45+AQ45+AV45+BA45</f>
        <v>138</v>
      </c>
      <c r="P45" s="11"/>
      <c r="Q45" s="11">
        <v>24</v>
      </c>
      <c r="R45" s="11"/>
      <c r="S45" s="11"/>
      <c r="T45" s="11"/>
      <c r="U45" s="11"/>
      <c r="V45" s="11"/>
      <c r="W45" s="43"/>
      <c r="X45" s="11"/>
      <c r="Y45" s="11"/>
      <c r="Z45" s="11"/>
      <c r="AA45" s="11"/>
      <c r="AB45" s="43"/>
      <c r="AC45" s="11">
        <f>AD45+AE45+AF45+AG45</f>
        <v>0</v>
      </c>
      <c r="AD45" s="11"/>
      <c r="AE45" s="11"/>
      <c r="AF45" s="11"/>
      <c r="AG45" s="78"/>
      <c r="AH45" s="11">
        <f>AI45+AJ45+AK45+AL45</f>
        <v>96</v>
      </c>
      <c r="AI45" s="11"/>
      <c r="AJ45" s="11"/>
      <c r="AK45" s="11">
        <v>6</v>
      </c>
      <c r="AL45" s="78">
        <v>90</v>
      </c>
      <c r="AM45" s="11">
        <f>AN45+AO45+AP45+AQ45</f>
        <v>60</v>
      </c>
      <c r="AN45" s="11">
        <v>6</v>
      </c>
      <c r="AO45" s="11">
        <v>2</v>
      </c>
      <c r="AP45" s="11">
        <v>4</v>
      </c>
      <c r="AQ45" s="78">
        <v>48</v>
      </c>
      <c r="AR45" s="11">
        <f>SUM(AS45:AV45)</f>
        <v>0</v>
      </c>
      <c r="AS45" s="11"/>
      <c r="AT45" s="11"/>
      <c r="AU45" s="11"/>
      <c r="AV45" s="78"/>
      <c r="AW45" s="11"/>
      <c r="AX45" s="11"/>
      <c r="AY45" s="11"/>
      <c r="AZ45" s="11"/>
      <c r="BA45" s="78"/>
      <c r="BB45" s="11"/>
      <c r="BC45" s="11"/>
      <c r="BD45" s="11"/>
      <c r="BE45" s="11"/>
      <c r="BF45" s="78"/>
    </row>
    <row r="46" spans="1:77" ht="73.150000000000006" customHeight="1" x14ac:dyDescent="0.25">
      <c r="A46" s="41" t="s">
        <v>92</v>
      </c>
      <c r="B46" s="42" t="s">
        <v>122</v>
      </c>
      <c r="C46" s="64"/>
      <c r="D46" s="73"/>
      <c r="E46" s="73"/>
      <c r="F46" s="73"/>
      <c r="G46" s="73" t="s">
        <v>27</v>
      </c>
      <c r="H46" s="73" t="s">
        <v>25</v>
      </c>
      <c r="I46" s="73"/>
      <c r="J46" s="73"/>
      <c r="K46" s="22">
        <f>L46+M46+N46+O46</f>
        <v>104</v>
      </c>
      <c r="L46" s="11">
        <f t="shared" ref="L46:L48" si="46">AF46+AK46+AP46+AU46+AZ46</f>
        <v>6</v>
      </c>
      <c r="M46" s="11">
        <f t="shared" ref="M46:M48" si="47">AD46+AI46+AN46+AS46+AX46</f>
        <v>6</v>
      </c>
      <c r="N46" s="11">
        <f t="shared" ref="N46:N48" si="48">AE46+AJ46+AO46+AT46+AY46</f>
        <v>10</v>
      </c>
      <c r="O46" s="11">
        <f t="shared" ref="O46:O48" si="49">AG46+AL46+AQ46+AV46+BA46</f>
        <v>82</v>
      </c>
      <c r="P46" s="11"/>
      <c r="Q46" s="11">
        <v>16</v>
      </c>
      <c r="R46" s="11"/>
      <c r="S46" s="11"/>
      <c r="T46" s="11"/>
      <c r="U46" s="11"/>
      <c r="V46" s="11"/>
      <c r="W46" s="43"/>
      <c r="X46" s="11"/>
      <c r="Y46" s="11"/>
      <c r="Z46" s="11"/>
      <c r="AA46" s="11"/>
      <c r="AB46" s="43"/>
      <c r="AC46" s="11">
        <f t="shared" ref="AC46:AC48" si="50">AD46+AE46+AF46+AG46</f>
        <v>0</v>
      </c>
      <c r="AD46" s="11"/>
      <c r="AE46" s="11"/>
      <c r="AF46" s="11"/>
      <c r="AG46" s="78"/>
      <c r="AH46" s="11">
        <f t="shared" ref="AH46:AH48" si="51">AI46+AJ46+AK46+AL46</f>
        <v>0</v>
      </c>
      <c r="AI46" s="11"/>
      <c r="AJ46" s="11"/>
      <c r="AK46" s="11"/>
      <c r="AL46" s="78"/>
      <c r="AM46" s="11">
        <f t="shared" ref="AM46:AM48" si="52">AN46+AO46+AP46+AQ46</f>
        <v>34</v>
      </c>
      <c r="AN46" s="11"/>
      <c r="AO46" s="11"/>
      <c r="AP46" s="11">
        <v>2</v>
      </c>
      <c r="AQ46" s="78">
        <v>32</v>
      </c>
      <c r="AR46" s="11">
        <f t="shared" ref="AR46:AR48" si="53">SUM(AS46:AV46)</f>
        <v>70</v>
      </c>
      <c r="AS46" s="11">
        <v>6</v>
      </c>
      <c r="AT46" s="11">
        <v>10</v>
      </c>
      <c r="AU46" s="11">
        <v>4</v>
      </c>
      <c r="AV46" s="78">
        <v>50</v>
      </c>
      <c r="AW46" s="11"/>
      <c r="AX46" s="11"/>
      <c r="AY46" s="11"/>
      <c r="AZ46" s="11"/>
      <c r="BA46" s="78"/>
      <c r="BB46" s="11"/>
      <c r="BC46" s="11"/>
      <c r="BD46" s="11"/>
      <c r="BE46" s="11"/>
      <c r="BF46" s="78"/>
    </row>
    <row r="47" spans="1:77" ht="15.6" customHeight="1" x14ac:dyDescent="0.25">
      <c r="A47" s="56" t="s">
        <v>123</v>
      </c>
      <c r="B47" s="57" t="s">
        <v>124</v>
      </c>
      <c r="C47" s="64"/>
      <c r="D47" s="73"/>
      <c r="E47" s="73"/>
      <c r="F47" s="73"/>
      <c r="G47" s="73"/>
      <c r="H47" s="73" t="s">
        <v>88</v>
      </c>
      <c r="I47" s="63"/>
      <c r="J47" s="73"/>
      <c r="K47" s="22">
        <f>AH47+AM47+AR47+AW47+BB47</f>
        <v>72</v>
      </c>
      <c r="L47" s="11">
        <f t="shared" si="46"/>
        <v>0</v>
      </c>
      <c r="M47" s="11">
        <f t="shared" si="47"/>
        <v>0</v>
      </c>
      <c r="N47" s="11">
        <f t="shared" si="48"/>
        <v>0</v>
      </c>
      <c r="O47" s="11">
        <f t="shared" si="49"/>
        <v>0</v>
      </c>
      <c r="P47" s="11"/>
      <c r="Q47" s="11"/>
      <c r="R47" s="11"/>
      <c r="S47" s="11"/>
      <c r="T47" s="11"/>
      <c r="U47" s="11"/>
      <c r="V47" s="11"/>
      <c r="W47" s="43"/>
      <c r="X47" s="11"/>
      <c r="Y47" s="11"/>
      <c r="Z47" s="11"/>
      <c r="AA47" s="11"/>
      <c r="AB47" s="43"/>
      <c r="AC47" s="11"/>
      <c r="AD47" s="11"/>
      <c r="AE47" s="11"/>
      <c r="AF47" s="11"/>
      <c r="AG47" s="78"/>
      <c r="AH47" s="11">
        <f t="shared" si="51"/>
        <v>0</v>
      </c>
      <c r="AI47" s="11"/>
      <c r="AJ47" s="11"/>
      <c r="AK47" s="11"/>
      <c r="AL47" s="78"/>
      <c r="AM47" s="11">
        <f t="shared" si="52"/>
        <v>0</v>
      </c>
      <c r="AN47" s="11"/>
      <c r="AO47" s="11"/>
      <c r="AP47" s="11"/>
      <c r="AQ47" s="78"/>
      <c r="AR47" s="11">
        <v>72</v>
      </c>
      <c r="AS47" s="11"/>
      <c r="AT47" s="11"/>
      <c r="AU47" s="11"/>
      <c r="AV47" s="78"/>
      <c r="AW47" s="11"/>
      <c r="AX47" s="11"/>
      <c r="AY47" s="11"/>
      <c r="AZ47" s="11"/>
      <c r="BA47" s="78"/>
      <c r="BB47" s="11"/>
      <c r="BC47" s="11"/>
      <c r="BD47" s="11"/>
      <c r="BE47" s="11"/>
      <c r="BF47" s="78"/>
    </row>
    <row r="48" spans="1:77" ht="26.45" customHeight="1" x14ac:dyDescent="0.25">
      <c r="A48" s="56" t="s">
        <v>125</v>
      </c>
      <c r="B48" s="57" t="s">
        <v>126</v>
      </c>
      <c r="C48" s="64"/>
      <c r="D48" s="73"/>
      <c r="E48" s="73"/>
      <c r="F48" s="73"/>
      <c r="G48" s="73"/>
      <c r="H48" s="73"/>
      <c r="I48" s="73"/>
      <c r="J48" s="63" t="s">
        <v>88</v>
      </c>
      <c r="K48" s="22">
        <f>AH48+AM48+AR48+AW48+BB48</f>
        <v>108</v>
      </c>
      <c r="L48" s="11">
        <f t="shared" si="46"/>
        <v>0</v>
      </c>
      <c r="M48" s="11">
        <f t="shared" si="47"/>
        <v>0</v>
      </c>
      <c r="N48" s="11">
        <f t="shared" si="48"/>
        <v>0</v>
      </c>
      <c r="O48" s="11">
        <f t="shared" si="49"/>
        <v>0</v>
      </c>
      <c r="P48" s="11"/>
      <c r="Q48" s="11"/>
      <c r="R48" s="11"/>
      <c r="S48" s="11"/>
      <c r="T48" s="11"/>
      <c r="U48" s="11"/>
      <c r="V48" s="11"/>
      <c r="W48" s="43"/>
      <c r="X48" s="11"/>
      <c r="Y48" s="11"/>
      <c r="Z48" s="11"/>
      <c r="AA48" s="11"/>
      <c r="AB48" s="43"/>
      <c r="AC48" s="11">
        <f t="shared" si="50"/>
        <v>0</v>
      </c>
      <c r="AD48" s="11"/>
      <c r="AE48" s="11"/>
      <c r="AF48" s="11"/>
      <c r="AG48" s="78"/>
      <c r="AH48" s="11">
        <f t="shared" si="51"/>
        <v>0</v>
      </c>
      <c r="AI48" s="11"/>
      <c r="AJ48" s="11"/>
      <c r="AK48" s="11"/>
      <c r="AL48" s="78"/>
      <c r="AM48" s="11">
        <f t="shared" si="52"/>
        <v>0</v>
      </c>
      <c r="AN48" s="11"/>
      <c r="AO48" s="11"/>
      <c r="AP48" s="11"/>
      <c r="AQ48" s="78"/>
      <c r="AR48" s="11">
        <f t="shared" si="53"/>
        <v>0</v>
      </c>
      <c r="AS48" s="11"/>
      <c r="AT48" s="11"/>
      <c r="AU48" s="11"/>
      <c r="AV48" s="78"/>
      <c r="AW48" s="11"/>
      <c r="AX48" s="11"/>
      <c r="AY48" s="11"/>
      <c r="AZ48" s="11"/>
      <c r="BA48" s="78"/>
      <c r="BB48" s="11">
        <v>108</v>
      </c>
      <c r="BC48" s="11"/>
      <c r="BD48" s="11"/>
      <c r="BE48" s="11"/>
      <c r="BF48" s="78"/>
    </row>
    <row r="49" spans="1:77" s="18" customFormat="1" ht="63.75" x14ac:dyDescent="0.25">
      <c r="A49" s="54" t="s">
        <v>127</v>
      </c>
      <c r="B49" s="55" t="s">
        <v>128</v>
      </c>
      <c r="C49" s="74"/>
      <c r="D49" s="68"/>
      <c r="E49" s="68"/>
      <c r="F49" s="68"/>
      <c r="G49" s="68"/>
      <c r="H49" s="68"/>
      <c r="I49" s="68"/>
      <c r="J49" s="68"/>
      <c r="K49" s="25">
        <f>SUM(L49+M49+N49+O49+K52+K53)</f>
        <v>474</v>
      </c>
      <c r="L49" s="25">
        <f t="shared" ref="L49:AQ49" si="54">SUM(L50:L53)</f>
        <v>22</v>
      </c>
      <c r="M49" s="25">
        <f>SUM(AS49+AX49+BC49)</f>
        <v>18</v>
      </c>
      <c r="N49" s="25">
        <f>AT49+AY49+BD49</f>
        <v>10</v>
      </c>
      <c r="O49" s="25">
        <f t="shared" si="54"/>
        <v>280</v>
      </c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80"/>
      <c r="AH49" s="25">
        <f t="shared" si="54"/>
        <v>0</v>
      </c>
      <c r="AI49" s="25">
        <f t="shared" si="54"/>
        <v>0</v>
      </c>
      <c r="AJ49" s="25">
        <f t="shared" si="54"/>
        <v>0</v>
      </c>
      <c r="AK49" s="25">
        <f t="shared" si="54"/>
        <v>0</v>
      </c>
      <c r="AL49" s="80">
        <f t="shared" si="54"/>
        <v>0</v>
      </c>
      <c r="AM49" s="25">
        <f t="shared" si="54"/>
        <v>66</v>
      </c>
      <c r="AN49" s="25">
        <f t="shared" si="54"/>
        <v>0</v>
      </c>
      <c r="AO49" s="25">
        <f t="shared" si="54"/>
        <v>0</v>
      </c>
      <c r="AP49" s="25">
        <f t="shared" si="54"/>
        <v>2</v>
      </c>
      <c r="AQ49" s="80">
        <f t="shared" si="54"/>
        <v>64</v>
      </c>
      <c r="AR49" s="25">
        <f t="shared" ref="AR49" si="55">SUM(AR50:AR53)</f>
        <v>138</v>
      </c>
      <c r="AS49" s="25">
        <f t="shared" ref="AS49" si="56">SUM(AS50:AS53)</f>
        <v>6</v>
      </c>
      <c r="AT49" s="25">
        <f t="shared" ref="AT49" si="57">SUM(AT50:AT53)</f>
        <v>2</v>
      </c>
      <c r="AU49" s="25">
        <f t="shared" ref="AU49" si="58">SUM(AU50:AU53)</f>
        <v>10</v>
      </c>
      <c r="AV49" s="80">
        <f t="shared" ref="AV49" si="59">SUM(AV50:AV53)</f>
        <v>120</v>
      </c>
      <c r="AW49" s="25">
        <f t="shared" ref="AW49" si="60">SUM(AW50:AW53)</f>
        <v>188</v>
      </c>
      <c r="AX49" s="25">
        <f t="shared" ref="AX49" si="61">SUM(AX50:AX53)</f>
        <v>6</v>
      </c>
      <c r="AY49" s="25">
        <f t="shared" ref="AY49" si="62">SUM(AY50:AY53)</f>
        <v>4</v>
      </c>
      <c r="AZ49" s="25">
        <f t="shared" ref="AZ49" si="63">SUM(AZ50:AZ53)</f>
        <v>10</v>
      </c>
      <c r="BA49" s="80">
        <f t="shared" ref="BA49" si="64">SUM(BA50:BA53)</f>
        <v>96</v>
      </c>
      <c r="BB49" s="25">
        <f t="shared" ref="BB49" si="65">SUM(BB50:BB53)</f>
        <v>72</v>
      </c>
      <c r="BC49" s="25">
        <v>6</v>
      </c>
      <c r="BD49" s="25">
        <v>4</v>
      </c>
      <c r="BE49" s="25">
        <f t="shared" ref="BE49" si="66">SUM(BE50:BE53)</f>
        <v>0</v>
      </c>
      <c r="BF49" s="80">
        <f t="shared" ref="BF49" si="67">SUM(BF50:BF53)</f>
        <v>0</v>
      </c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</row>
    <row r="50" spans="1:77" ht="41.45" customHeight="1" x14ac:dyDescent="0.25">
      <c r="A50" s="41" t="s">
        <v>95</v>
      </c>
      <c r="B50" s="42" t="s">
        <v>129</v>
      </c>
      <c r="C50" s="64"/>
      <c r="D50" s="73"/>
      <c r="E50" s="73"/>
      <c r="F50" s="73"/>
      <c r="G50" s="73" t="s">
        <v>88</v>
      </c>
      <c r="H50" s="73" t="s">
        <v>25</v>
      </c>
      <c r="I50" s="73"/>
      <c r="J50" s="73"/>
      <c r="K50" s="22">
        <f>SUM(L50:O50)</f>
        <v>154</v>
      </c>
      <c r="L50" s="11">
        <f>AK50+AP50+AU50+AZ50</f>
        <v>10</v>
      </c>
      <c r="M50" s="15">
        <f>AI50+AN50+AS50+AX50</f>
        <v>6</v>
      </c>
      <c r="N50" s="11">
        <f>AJ50+AO50+AT50+AY50</f>
        <v>2</v>
      </c>
      <c r="O50" s="11">
        <f>AL50+AQ50+AV50+BA50</f>
        <v>136</v>
      </c>
      <c r="P50" s="11"/>
      <c r="Q50" s="11"/>
      <c r="R50" s="11"/>
      <c r="S50" s="11"/>
      <c r="T50" s="11"/>
      <c r="U50" s="11"/>
      <c r="V50" s="11"/>
      <c r="W50" s="43"/>
      <c r="X50" s="11"/>
      <c r="Y50" s="11"/>
      <c r="Z50" s="11"/>
      <c r="AA50" s="11"/>
      <c r="AB50" s="43"/>
      <c r="AC50" s="11"/>
      <c r="AD50" s="11"/>
      <c r="AE50" s="11"/>
      <c r="AF50" s="11"/>
      <c r="AG50" s="78"/>
      <c r="AH50" s="11">
        <f>SUM(AI50:AL50)</f>
        <v>0</v>
      </c>
      <c r="AI50" s="11"/>
      <c r="AJ50" s="11"/>
      <c r="AK50" s="11"/>
      <c r="AL50" s="78"/>
      <c r="AM50" s="11">
        <f>SUM(AN50:AQ50)</f>
        <v>66</v>
      </c>
      <c r="AN50" s="11"/>
      <c r="AO50" s="11"/>
      <c r="AP50" s="11">
        <v>2</v>
      </c>
      <c r="AQ50" s="78">
        <v>64</v>
      </c>
      <c r="AR50" s="11">
        <f>SUM(AS50:AV50)</f>
        <v>88</v>
      </c>
      <c r="AS50" s="11">
        <v>6</v>
      </c>
      <c r="AT50" s="11">
        <v>2</v>
      </c>
      <c r="AU50" s="11">
        <v>8</v>
      </c>
      <c r="AV50" s="78">
        <v>72</v>
      </c>
      <c r="AW50" s="11">
        <f>SUM(AX50:BA50)</f>
        <v>0</v>
      </c>
      <c r="AX50" s="11"/>
      <c r="AY50" s="11"/>
      <c r="AZ50" s="11"/>
      <c r="BA50" s="78"/>
      <c r="BB50" s="11"/>
      <c r="BC50" s="11"/>
      <c r="BD50" s="11"/>
      <c r="BE50" s="11"/>
      <c r="BF50" s="78"/>
    </row>
    <row r="51" spans="1:77" ht="36.6" customHeight="1" x14ac:dyDescent="0.25">
      <c r="A51" s="41" t="s">
        <v>130</v>
      </c>
      <c r="B51" s="42" t="s">
        <v>131</v>
      </c>
      <c r="C51" s="64"/>
      <c r="D51" s="73"/>
      <c r="E51" s="73"/>
      <c r="F51" s="73"/>
      <c r="G51" s="73"/>
      <c r="H51" s="73" t="s">
        <v>88</v>
      </c>
      <c r="I51" s="73" t="s">
        <v>25</v>
      </c>
      <c r="J51" s="73"/>
      <c r="K51" s="22">
        <f t="shared" ref="K51" si="68">SUM(L51:O51)</f>
        <v>166</v>
      </c>
      <c r="L51" s="11">
        <f t="shared" ref="L51:L53" si="69">AK51+AP51+AU51+AZ51</f>
        <v>12</v>
      </c>
      <c r="M51" s="15">
        <f t="shared" ref="M51:M53" si="70">AI51+AN51+AS51+AX51</f>
        <v>6</v>
      </c>
      <c r="N51" s="11">
        <f t="shared" ref="N51:N53" si="71">AJ51+AO51+AT51+AY51</f>
        <v>4</v>
      </c>
      <c r="O51" s="11">
        <f t="shared" ref="O51:O53" si="72">AL51+AQ51+AV51+BA51</f>
        <v>144</v>
      </c>
      <c r="P51" s="11"/>
      <c r="Q51" s="11"/>
      <c r="R51" s="11"/>
      <c r="S51" s="11"/>
      <c r="T51" s="11"/>
      <c r="U51" s="11"/>
      <c r="V51" s="11"/>
      <c r="W51" s="43"/>
      <c r="X51" s="11"/>
      <c r="Y51" s="11"/>
      <c r="Z51" s="11"/>
      <c r="AA51" s="11"/>
      <c r="AB51" s="43"/>
      <c r="AC51" s="11"/>
      <c r="AD51" s="11"/>
      <c r="AE51" s="11"/>
      <c r="AF51" s="11"/>
      <c r="AG51" s="78"/>
      <c r="AH51" s="11">
        <f t="shared" ref="AH51:AH53" si="73">SUM(AI51:AL51)</f>
        <v>0</v>
      </c>
      <c r="AI51" s="11"/>
      <c r="AJ51" s="11"/>
      <c r="AK51" s="11"/>
      <c r="AL51" s="78"/>
      <c r="AM51" s="11">
        <f t="shared" ref="AM51:AM53" si="74">SUM(AN51:AQ51)</f>
        <v>0</v>
      </c>
      <c r="AN51" s="11"/>
      <c r="AO51" s="11"/>
      <c r="AP51" s="11"/>
      <c r="AQ51" s="78"/>
      <c r="AR51" s="11">
        <f t="shared" ref="AR51:AR53" si="75">SUM(AS51:AV51)</f>
        <v>50</v>
      </c>
      <c r="AS51" s="11"/>
      <c r="AT51" s="11"/>
      <c r="AU51" s="11">
        <v>2</v>
      </c>
      <c r="AV51" s="78">
        <v>48</v>
      </c>
      <c r="AW51" s="11">
        <f t="shared" ref="AW51:AW53" si="76">SUM(AX51:BA51)</f>
        <v>116</v>
      </c>
      <c r="AX51" s="11">
        <v>6</v>
      </c>
      <c r="AY51" s="11">
        <v>4</v>
      </c>
      <c r="AZ51" s="11">
        <v>10</v>
      </c>
      <c r="BA51" s="78">
        <v>96</v>
      </c>
      <c r="BB51" s="11"/>
      <c r="BC51" s="11"/>
      <c r="BD51" s="11"/>
      <c r="BE51" s="11"/>
      <c r="BF51" s="78"/>
    </row>
    <row r="52" spans="1:77" x14ac:dyDescent="0.25">
      <c r="A52" s="56" t="s">
        <v>132</v>
      </c>
      <c r="B52" s="58" t="s">
        <v>124</v>
      </c>
      <c r="C52" s="64"/>
      <c r="D52" s="73"/>
      <c r="E52" s="73"/>
      <c r="F52" s="73"/>
      <c r="G52" s="73"/>
      <c r="H52" s="63"/>
      <c r="I52" s="73" t="s">
        <v>88</v>
      </c>
      <c r="J52" s="73"/>
      <c r="K52" s="22">
        <f>SUM(AW52)</f>
        <v>72</v>
      </c>
      <c r="L52" s="11">
        <f t="shared" si="69"/>
        <v>0</v>
      </c>
      <c r="M52" s="15">
        <f t="shared" si="70"/>
        <v>0</v>
      </c>
      <c r="N52" s="11">
        <f t="shared" si="71"/>
        <v>0</v>
      </c>
      <c r="O52" s="11">
        <f t="shared" si="72"/>
        <v>0</v>
      </c>
      <c r="P52" s="11"/>
      <c r="Q52" s="11"/>
      <c r="R52" s="11"/>
      <c r="S52" s="11"/>
      <c r="T52" s="11"/>
      <c r="U52" s="11"/>
      <c r="V52" s="11"/>
      <c r="W52" s="43"/>
      <c r="X52" s="11"/>
      <c r="Y52" s="11"/>
      <c r="Z52" s="11"/>
      <c r="AA52" s="11"/>
      <c r="AB52" s="43"/>
      <c r="AC52" s="11"/>
      <c r="AD52" s="11"/>
      <c r="AE52" s="11"/>
      <c r="AF52" s="11"/>
      <c r="AG52" s="78"/>
      <c r="AH52" s="11">
        <f t="shared" si="73"/>
        <v>0</v>
      </c>
      <c r="AI52" s="11"/>
      <c r="AJ52" s="11"/>
      <c r="AK52" s="11"/>
      <c r="AL52" s="78"/>
      <c r="AM52" s="11">
        <f t="shared" si="74"/>
        <v>0</v>
      </c>
      <c r="AN52" s="11"/>
      <c r="AO52" s="11"/>
      <c r="AP52" s="11"/>
      <c r="AQ52" s="78"/>
      <c r="AR52" s="11"/>
      <c r="AS52" s="11"/>
      <c r="AT52" s="11"/>
      <c r="AU52" s="11"/>
      <c r="AV52" s="78"/>
      <c r="AW52" s="11">
        <v>72</v>
      </c>
      <c r="AX52" s="11"/>
      <c r="AY52" s="11"/>
      <c r="AZ52" s="11"/>
      <c r="BA52" s="78"/>
      <c r="BB52" s="11"/>
      <c r="BC52" s="11"/>
      <c r="BD52" s="11"/>
      <c r="BE52" s="11"/>
      <c r="BF52" s="78"/>
    </row>
    <row r="53" spans="1:77" x14ac:dyDescent="0.25">
      <c r="A53" s="56" t="s">
        <v>133</v>
      </c>
      <c r="B53" s="57" t="s">
        <v>126</v>
      </c>
      <c r="C53" s="64"/>
      <c r="D53" s="73"/>
      <c r="E53" s="73"/>
      <c r="F53" s="73"/>
      <c r="G53" s="73"/>
      <c r="H53" s="73"/>
      <c r="I53" s="73"/>
      <c r="J53" s="63" t="s">
        <v>88</v>
      </c>
      <c r="K53" s="22">
        <f>SUM(BB53)</f>
        <v>72</v>
      </c>
      <c r="L53" s="11">
        <f t="shared" si="69"/>
        <v>0</v>
      </c>
      <c r="M53" s="15">
        <f t="shared" si="70"/>
        <v>0</v>
      </c>
      <c r="N53" s="11">
        <f t="shared" si="71"/>
        <v>0</v>
      </c>
      <c r="O53" s="11">
        <f t="shared" si="72"/>
        <v>0</v>
      </c>
      <c r="P53" s="11"/>
      <c r="Q53" s="11"/>
      <c r="R53" s="11"/>
      <c r="S53" s="11"/>
      <c r="T53" s="11"/>
      <c r="U53" s="11"/>
      <c r="V53" s="11"/>
      <c r="W53" s="43"/>
      <c r="X53" s="11"/>
      <c r="Y53" s="11"/>
      <c r="Z53" s="11"/>
      <c r="AA53" s="11"/>
      <c r="AB53" s="43"/>
      <c r="AC53" s="11"/>
      <c r="AD53" s="11"/>
      <c r="AE53" s="11"/>
      <c r="AF53" s="11"/>
      <c r="AG53" s="78"/>
      <c r="AH53" s="11">
        <f t="shared" si="73"/>
        <v>0</v>
      </c>
      <c r="AI53" s="11"/>
      <c r="AJ53" s="11"/>
      <c r="AK53" s="11"/>
      <c r="AL53" s="78"/>
      <c r="AM53" s="11">
        <f t="shared" si="74"/>
        <v>0</v>
      </c>
      <c r="AN53" s="11"/>
      <c r="AO53" s="11"/>
      <c r="AP53" s="11"/>
      <c r="AQ53" s="78"/>
      <c r="AR53" s="11">
        <f t="shared" si="75"/>
        <v>0</v>
      </c>
      <c r="AS53" s="11"/>
      <c r="AT53" s="11"/>
      <c r="AU53" s="11"/>
      <c r="AV53" s="78"/>
      <c r="AW53" s="11">
        <f t="shared" si="76"/>
        <v>0</v>
      </c>
      <c r="AX53" s="11"/>
      <c r="AY53" s="11"/>
      <c r="AZ53" s="11"/>
      <c r="BA53" s="78"/>
      <c r="BB53" s="11">
        <v>72</v>
      </c>
      <c r="BC53" s="11"/>
      <c r="BD53" s="11"/>
      <c r="BE53" s="11"/>
      <c r="BF53" s="78"/>
    </row>
    <row r="54" spans="1:77" s="18" customFormat="1" ht="38.25" x14ac:dyDescent="0.25">
      <c r="A54" s="54" t="s">
        <v>134</v>
      </c>
      <c r="B54" s="55" t="s">
        <v>135</v>
      </c>
      <c r="C54" s="74"/>
      <c r="D54" s="68"/>
      <c r="E54" s="68"/>
      <c r="F54" s="68"/>
      <c r="G54" s="68"/>
      <c r="H54" s="68"/>
      <c r="I54" s="68"/>
      <c r="J54" s="68" t="s">
        <v>25</v>
      </c>
      <c r="K54" s="25">
        <f>L54+M54+N54+O54+K57+K58</f>
        <v>376</v>
      </c>
      <c r="L54" s="12">
        <f>AS54+AX54+BC54</f>
        <v>18</v>
      </c>
      <c r="M54" s="12">
        <f>AS54+AX54+BC54</f>
        <v>18</v>
      </c>
      <c r="N54" s="12">
        <f>AT54+AY54+BD54</f>
        <v>10</v>
      </c>
      <c r="O54" s="12">
        <f>SUM(O55:O58)</f>
        <v>168</v>
      </c>
      <c r="P54" s="12"/>
      <c r="Q54" s="12">
        <v>30</v>
      </c>
      <c r="R54" s="12"/>
      <c r="S54" s="13"/>
      <c r="T54" s="13"/>
      <c r="U54" s="13"/>
      <c r="V54" s="13"/>
      <c r="W54" s="43"/>
      <c r="X54" s="13"/>
      <c r="Y54" s="13"/>
      <c r="Z54" s="13"/>
      <c r="AA54" s="13"/>
      <c r="AB54" s="43"/>
      <c r="AC54" s="13"/>
      <c r="AD54" s="13"/>
      <c r="AE54" s="13"/>
      <c r="AF54" s="13"/>
      <c r="AG54" s="78"/>
      <c r="AH54" s="13"/>
      <c r="AI54" s="13"/>
      <c r="AJ54" s="13"/>
      <c r="AK54" s="13"/>
      <c r="AL54" s="78"/>
      <c r="AM54" s="13"/>
      <c r="AN54" s="13"/>
      <c r="AO54" s="13"/>
      <c r="AP54" s="13"/>
      <c r="AQ54" s="78"/>
      <c r="AR54" s="13">
        <f>SUM(AR55:AR58)</f>
        <v>88</v>
      </c>
      <c r="AS54" s="13">
        <f t="shared" ref="AS54:BB54" si="77">SUM(AS55:AS58)</f>
        <v>6</v>
      </c>
      <c r="AT54" s="13">
        <f t="shared" si="77"/>
        <v>2</v>
      </c>
      <c r="AU54" s="13">
        <f t="shared" si="77"/>
        <v>8</v>
      </c>
      <c r="AV54" s="78">
        <f t="shared" si="77"/>
        <v>72</v>
      </c>
      <c r="AW54" s="13">
        <f t="shared" si="77"/>
        <v>188</v>
      </c>
      <c r="AX54" s="13">
        <f t="shared" si="77"/>
        <v>6</v>
      </c>
      <c r="AY54" s="13">
        <f t="shared" si="77"/>
        <v>4</v>
      </c>
      <c r="AZ54" s="13">
        <f t="shared" si="77"/>
        <v>10</v>
      </c>
      <c r="BA54" s="78">
        <f t="shared" si="77"/>
        <v>96</v>
      </c>
      <c r="BB54" s="13">
        <f t="shared" si="77"/>
        <v>90</v>
      </c>
      <c r="BC54" s="13">
        <v>6</v>
      </c>
      <c r="BD54" s="13">
        <v>4</v>
      </c>
      <c r="BE54" s="13"/>
      <c r="BF54" s="78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</row>
    <row r="55" spans="1:77" ht="25.5" x14ac:dyDescent="0.25">
      <c r="A55" s="41" t="s">
        <v>136</v>
      </c>
      <c r="B55" s="42" t="s">
        <v>137</v>
      </c>
      <c r="C55" s="75"/>
      <c r="D55" s="76"/>
      <c r="E55" s="76"/>
      <c r="F55" s="76"/>
      <c r="G55" s="76"/>
      <c r="H55" s="76" t="s">
        <v>25</v>
      </c>
      <c r="I55" s="63"/>
      <c r="J55" s="76"/>
      <c r="K55" s="21">
        <f>L55+M55+N55+O55</f>
        <v>88</v>
      </c>
      <c r="L55" s="14">
        <f>AU55+AZ55</f>
        <v>8</v>
      </c>
      <c r="M55" s="14">
        <f>AS55+AX55</f>
        <v>6</v>
      </c>
      <c r="N55" s="14">
        <f>SUM(AT55+AY55)</f>
        <v>2</v>
      </c>
      <c r="O55" s="14">
        <f>SUM(AV55,BA55)</f>
        <v>72</v>
      </c>
      <c r="P55" s="14"/>
      <c r="Q55" s="14"/>
      <c r="R55" s="14"/>
      <c r="S55" s="14"/>
      <c r="T55" s="14"/>
      <c r="U55" s="14"/>
      <c r="V55" s="14"/>
      <c r="W55" s="50"/>
      <c r="X55" s="14"/>
      <c r="Y55" s="14"/>
      <c r="Z55" s="14"/>
      <c r="AA55" s="14"/>
      <c r="AB55" s="50"/>
      <c r="AC55" s="14"/>
      <c r="AD55" s="14"/>
      <c r="AE55" s="14"/>
      <c r="AF55" s="14"/>
      <c r="AG55" s="82"/>
      <c r="AH55" s="14"/>
      <c r="AI55" s="14"/>
      <c r="AJ55" s="14"/>
      <c r="AK55" s="14"/>
      <c r="AL55" s="82"/>
      <c r="AM55" s="14"/>
      <c r="AN55" s="14"/>
      <c r="AO55" s="14"/>
      <c r="AP55" s="14"/>
      <c r="AQ55" s="82"/>
      <c r="AR55" s="14">
        <f>SUM(AS55:AV55)</f>
        <v>88</v>
      </c>
      <c r="AS55" s="14">
        <v>6</v>
      </c>
      <c r="AT55" s="14">
        <v>2</v>
      </c>
      <c r="AU55" s="14">
        <v>8</v>
      </c>
      <c r="AV55" s="82">
        <v>72</v>
      </c>
      <c r="AW55" s="14">
        <f>AX55+AY55+AZ55+BA55</f>
        <v>0</v>
      </c>
      <c r="AX55" s="14"/>
      <c r="AY55" s="14"/>
      <c r="AZ55" s="14"/>
      <c r="BA55" s="82"/>
      <c r="BB55" s="14"/>
      <c r="BC55" s="14"/>
      <c r="BD55" s="14"/>
      <c r="BE55" s="14"/>
      <c r="BF55" s="82"/>
    </row>
    <row r="56" spans="1:77" ht="25.5" x14ac:dyDescent="0.25">
      <c r="A56" s="41" t="s">
        <v>138</v>
      </c>
      <c r="B56" s="42" t="s">
        <v>139</v>
      </c>
      <c r="C56" s="64"/>
      <c r="D56" s="73"/>
      <c r="E56" s="73"/>
      <c r="F56" s="73"/>
      <c r="G56" s="73"/>
      <c r="H56" s="73"/>
      <c r="I56" s="63" t="s">
        <v>25</v>
      </c>
      <c r="J56" s="73"/>
      <c r="K56" s="21">
        <f t="shared" ref="K56" si="78">L56+M56+N56+O56</f>
        <v>116</v>
      </c>
      <c r="L56" s="11">
        <f>AZ56</f>
        <v>10</v>
      </c>
      <c r="M56" s="11">
        <f>AX56</f>
        <v>6</v>
      </c>
      <c r="N56" s="11">
        <f>AY56</f>
        <v>4</v>
      </c>
      <c r="O56" s="11">
        <f>BA56</f>
        <v>96</v>
      </c>
      <c r="P56" s="11"/>
      <c r="Q56" s="11">
        <v>30</v>
      </c>
      <c r="R56" s="11"/>
      <c r="S56" s="11"/>
      <c r="T56" s="11"/>
      <c r="U56" s="11"/>
      <c r="V56" s="11"/>
      <c r="W56" s="43"/>
      <c r="X56" s="11"/>
      <c r="Y56" s="11"/>
      <c r="Z56" s="11"/>
      <c r="AA56" s="11"/>
      <c r="AB56" s="43"/>
      <c r="AC56" s="11"/>
      <c r="AD56" s="11"/>
      <c r="AE56" s="11"/>
      <c r="AF56" s="11"/>
      <c r="AG56" s="78"/>
      <c r="AH56" s="11"/>
      <c r="AI56" s="11"/>
      <c r="AJ56" s="11"/>
      <c r="AK56" s="11"/>
      <c r="AL56" s="78"/>
      <c r="AM56" s="11"/>
      <c r="AN56" s="11"/>
      <c r="AO56" s="11"/>
      <c r="AP56" s="11"/>
      <c r="AQ56" s="78"/>
      <c r="AR56" s="14">
        <f t="shared" ref="AR56:AR58" si="79">SUM(AS56:AV56)</f>
        <v>0</v>
      </c>
      <c r="AS56" s="11"/>
      <c r="AT56" s="11"/>
      <c r="AU56" s="11"/>
      <c r="AV56" s="78"/>
      <c r="AW56" s="14">
        <f t="shared" ref="AW56:AW58" si="80">AX56+AY56+AZ56+BA56</f>
        <v>116</v>
      </c>
      <c r="AX56" s="11">
        <v>6</v>
      </c>
      <c r="AY56" s="11">
        <v>4</v>
      </c>
      <c r="AZ56" s="11">
        <v>10</v>
      </c>
      <c r="BA56" s="78">
        <v>96</v>
      </c>
      <c r="BB56" s="11"/>
      <c r="BC56" s="11"/>
      <c r="BD56" s="11"/>
      <c r="BE56" s="11"/>
      <c r="BF56" s="78"/>
    </row>
    <row r="57" spans="1:77" x14ac:dyDescent="0.25">
      <c r="A57" s="56" t="s">
        <v>140</v>
      </c>
      <c r="B57" s="57" t="s">
        <v>124</v>
      </c>
      <c r="C57" s="64"/>
      <c r="D57" s="73"/>
      <c r="E57" s="73"/>
      <c r="F57" s="73"/>
      <c r="G57" s="73"/>
      <c r="H57" s="73"/>
      <c r="I57" s="63" t="s">
        <v>88</v>
      </c>
      <c r="J57" s="73"/>
      <c r="K57" s="21">
        <f>AW57</f>
        <v>72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43"/>
      <c r="X57" s="11"/>
      <c r="Y57" s="11"/>
      <c r="Z57" s="11"/>
      <c r="AA57" s="11"/>
      <c r="AB57" s="43"/>
      <c r="AC57" s="11"/>
      <c r="AD57" s="11"/>
      <c r="AE57" s="11"/>
      <c r="AF57" s="11"/>
      <c r="AG57" s="78"/>
      <c r="AH57" s="11"/>
      <c r="AI57" s="11"/>
      <c r="AJ57" s="11"/>
      <c r="AK57" s="11"/>
      <c r="AL57" s="78"/>
      <c r="AM57" s="11"/>
      <c r="AN57" s="11"/>
      <c r="AO57" s="11"/>
      <c r="AP57" s="11"/>
      <c r="AQ57" s="78"/>
      <c r="AR57" s="14">
        <f t="shared" si="79"/>
        <v>0</v>
      </c>
      <c r="AS57" s="11"/>
      <c r="AT57" s="11"/>
      <c r="AU57" s="11"/>
      <c r="AV57" s="78"/>
      <c r="AW57" s="14">
        <v>72</v>
      </c>
      <c r="AX57" s="11"/>
      <c r="AY57" s="11"/>
      <c r="AZ57" s="11"/>
      <c r="BA57" s="78"/>
      <c r="BB57" s="11"/>
      <c r="BC57" s="11"/>
      <c r="BD57" s="11"/>
      <c r="BE57" s="11"/>
      <c r="BF57" s="78"/>
    </row>
    <row r="58" spans="1:77" x14ac:dyDescent="0.25">
      <c r="A58" s="56" t="s">
        <v>141</v>
      </c>
      <c r="B58" s="57" t="s">
        <v>126</v>
      </c>
      <c r="C58" s="64"/>
      <c r="D58" s="73"/>
      <c r="E58" s="73"/>
      <c r="F58" s="73"/>
      <c r="G58" s="73"/>
      <c r="H58" s="73"/>
      <c r="I58" s="63"/>
      <c r="J58" s="73" t="s">
        <v>88</v>
      </c>
      <c r="K58" s="21">
        <f>BB58</f>
        <v>90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43"/>
      <c r="X58" s="11"/>
      <c r="Y58" s="11"/>
      <c r="Z58" s="11"/>
      <c r="AA58" s="11"/>
      <c r="AB58" s="43"/>
      <c r="AC58" s="11"/>
      <c r="AD58" s="11"/>
      <c r="AE58" s="11"/>
      <c r="AF58" s="11"/>
      <c r="AG58" s="78"/>
      <c r="AH58" s="11"/>
      <c r="AI58" s="11"/>
      <c r="AJ58" s="11"/>
      <c r="AK58" s="11"/>
      <c r="AL58" s="78"/>
      <c r="AM58" s="11"/>
      <c r="AN58" s="11"/>
      <c r="AO58" s="11"/>
      <c r="AP58" s="11"/>
      <c r="AQ58" s="78"/>
      <c r="AR58" s="14">
        <f t="shared" si="79"/>
        <v>0</v>
      </c>
      <c r="AS58" s="11"/>
      <c r="AT58" s="11"/>
      <c r="AU58" s="11"/>
      <c r="AV58" s="78"/>
      <c r="AW58" s="14">
        <f t="shared" si="80"/>
        <v>0</v>
      </c>
      <c r="AX58" s="11"/>
      <c r="AY58" s="11"/>
      <c r="AZ58" s="11"/>
      <c r="BA58" s="78"/>
      <c r="BB58" s="11">
        <v>90</v>
      </c>
      <c r="BC58" s="11"/>
      <c r="BD58" s="11"/>
      <c r="BE58" s="11"/>
      <c r="BF58" s="78"/>
    </row>
    <row r="59" spans="1:77" ht="76.150000000000006" customHeight="1" x14ac:dyDescent="0.25">
      <c r="A59" s="54" t="s">
        <v>142</v>
      </c>
      <c r="B59" s="60" t="s">
        <v>143</v>
      </c>
      <c r="C59" s="74"/>
      <c r="D59" s="68"/>
      <c r="E59" s="68"/>
      <c r="F59" s="68"/>
      <c r="G59" s="68"/>
      <c r="H59" s="68"/>
      <c r="I59" s="77"/>
      <c r="J59" s="68" t="s">
        <v>25</v>
      </c>
      <c r="K59" s="59">
        <f>L59+M59+N59+O59+K62+K63</f>
        <v>272</v>
      </c>
      <c r="L59" s="13">
        <f>SUM(L60:L61)</f>
        <v>8</v>
      </c>
      <c r="M59" s="13">
        <f>AD59+AI59+BC59</f>
        <v>18</v>
      </c>
      <c r="N59" s="13">
        <f>BD59+AJ59+AE59</f>
        <v>12</v>
      </c>
      <c r="O59" s="13">
        <f>SUM(O60:O61)</f>
        <v>126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>
        <f>AC60+AC61+AC62</f>
        <v>68</v>
      </c>
      <c r="AD59" s="13">
        <f t="shared" ref="AD59:AG59" si="81">AD60+AD61+AD62</f>
        <v>6</v>
      </c>
      <c r="AE59" s="13">
        <f t="shared" si="81"/>
        <v>2</v>
      </c>
      <c r="AF59" s="13">
        <f t="shared" si="81"/>
        <v>4</v>
      </c>
      <c r="AG59" s="78">
        <f t="shared" si="81"/>
        <v>56</v>
      </c>
      <c r="AH59" s="13">
        <f>SUM(AH60:AH62)</f>
        <v>120</v>
      </c>
      <c r="AI59" s="13">
        <f t="shared" ref="AI59:AL59" si="82">SUM(AI60:AI62)</f>
        <v>6</v>
      </c>
      <c r="AJ59" s="13">
        <f t="shared" si="82"/>
        <v>4</v>
      </c>
      <c r="AK59" s="13">
        <f t="shared" si="82"/>
        <v>4</v>
      </c>
      <c r="AL59" s="78">
        <f t="shared" si="82"/>
        <v>70</v>
      </c>
      <c r="AM59" s="13"/>
      <c r="AN59" s="13"/>
      <c r="AO59" s="13"/>
      <c r="AP59" s="13"/>
      <c r="AQ59" s="78"/>
      <c r="AR59" s="13"/>
      <c r="AS59" s="13"/>
      <c r="AT59" s="13"/>
      <c r="AU59" s="13"/>
      <c r="AV59" s="78"/>
      <c r="AW59" s="13"/>
      <c r="AX59" s="13"/>
      <c r="AY59" s="13"/>
      <c r="AZ59" s="13"/>
      <c r="BA59" s="78"/>
      <c r="BB59" s="13">
        <f>SUM(BB60:BB63)</f>
        <v>72</v>
      </c>
      <c r="BC59" s="13">
        <v>6</v>
      </c>
      <c r="BD59" s="13">
        <v>6</v>
      </c>
      <c r="BE59" s="13"/>
      <c r="BF59" s="78"/>
    </row>
    <row r="60" spans="1:77" ht="38.25" x14ac:dyDescent="0.25">
      <c r="A60" s="41" t="s">
        <v>96</v>
      </c>
      <c r="B60" s="42" t="s">
        <v>144</v>
      </c>
      <c r="C60" s="64"/>
      <c r="D60" s="73"/>
      <c r="E60" s="73" t="s">
        <v>25</v>
      </c>
      <c r="F60" s="73"/>
      <c r="G60" s="73"/>
      <c r="H60" s="73"/>
      <c r="I60" s="73"/>
      <c r="J60" s="63"/>
      <c r="K60" s="22">
        <f>L60+M60+N60+O60</f>
        <v>68</v>
      </c>
      <c r="L60" s="11">
        <f>AF60</f>
        <v>4</v>
      </c>
      <c r="M60" s="11">
        <f>AD60</f>
        <v>6</v>
      </c>
      <c r="N60" s="11">
        <f>AE60</f>
        <v>2</v>
      </c>
      <c r="O60" s="11">
        <f>AG60</f>
        <v>56</v>
      </c>
      <c r="P60" s="11"/>
      <c r="Q60" s="11"/>
      <c r="R60" s="11"/>
      <c r="S60" s="11"/>
      <c r="T60" s="11"/>
      <c r="U60" s="11"/>
      <c r="V60" s="11"/>
      <c r="W60" s="43"/>
      <c r="X60" s="11"/>
      <c r="Y60" s="11"/>
      <c r="Z60" s="11"/>
      <c r="AA60" s="11"/>
      <c r="AB60" s="43"/>
      <c r="AC60" s="11">
        <f>AD60+AE60+AF60+AG60</f>
        <v>68</v>
      </c>
      <c r="AD60" s="11">
        <v>6</v>
      </c>
      <c r="AE60" s="11">
        <v>2</v>
      </c>
      <c r="AF60" s="11">
        <v>4</v>
      </c>
      <c r="AG60" s="78">
        <v>56</v>
      </c>
      <c r="AH60" s="11">
        <f>AI60+AJ60+AK60+AL60</f>
        <v>0</v>
      </c>
      <c r="AI60" s="11"/>
      <c r="AJ60" s="11"/>
      <c r="AK60" s="11"/>
      <c r="AL60" s="78"/>
      <c r="AM60" s="11"/>
      <c r="AN60" s="11"/>
      <c r="AO60" s="11"/>
      <c r="AP60" s="11"/>
      <c r="AQ60" s="78"/>
      <c r="AR60" s="11"/>
      <c r="AS60" s="11"/>
      <c r="AT60" s="11"/>
      <c r="AU60" s="11"/>
      <c r="AV60" s="78"/>
      <c r="AW60" s="11"/>
      <c r="AX60" s="11"/>
      <c r="AY60" s="11"/>
      <c r="AZ60" s="11"/>
      <c r="BA60" s="78"/>
      <c r="BB60" s="11"/>
      <c r="BC60" s="11"/>
      <c r="BD60" s="11"/>
      <c r="BE60" s="11"/>
      <c r="BF60" s="78"/>
    </row>
    <row r="61" spans="1:77" ht="39.6" customHeight="1" x14ac:dyDescent="0.25">
      <c r="A61" s="41" t="s">
        <v>145</v>
      </c>
      <c r="B61" s="42" t="s">
        <v>146</v>
      </c>
      <c r="C61" s="64"/>
      <c r="D61" s="73"/>
      <c r="E61" s="73"/>
      <c r="F61" s="73" t="s">
        <v>25</v>
      </c>
      <c r="G61" s="73"/>
      <c r="H61" s="73"/>
      <c r="I61" s="73"/>
      <c r="J61" s="63"/>
      <c r="K61" s="22">
        <f>L61+M61+N61+O61</f>
        <v>84</v>
      </c>
      <c r="L61" s="11">
        <f>AK61</f>
        <v>4</v>
      </c>
      <c r="M61" s="11">
        <f>AI61</f>
        <v>6</v>
      </c>
      <c r="N61" s="11">
        <f>AJ61</f>
        <v>4</v>
      </c>
      <c r="O61" s="11">
        <f>AL61</f>
        <v>70</v>
      </c>
      <c r="P61" s="11"/>
      <c r="Q61" s="11"/>
      <c r="R61" s="11"/>
      <c r="S61" s="11"/>
      <c r="T61" s="11"/>
      <c r="U61" s="11"/>
      <c r="V61" s="11"/>
      <c r="W61" s="43"/>
      <c r="X61" s="11"/>
      <c r="Y61" s="11"/>
      <c r="Z61" s="11"/>
      <c r="AA61" s="11"/>
      <c r="AB61" s="43"/>
      <c r="AC61" s="11">
        <f>AD61+AE61+AF61+AG61</f>
        <v>0</v>
      </c>
      <c r="AD61" s="11"/>
      <c r="AE61" s="11"/>
      <c r="AF61" s="11"/>
      <c r="AG61" s="78"/>
      <c r="AH61" s="11">
        <f>AI61+AJ61+AK61+AL61</f>
        <v>84</v>
      </c>
      <c r="AI61" s="11">
        <v>6</v>
      </c>
      <c r="AJ61" s="11">
        <v>4</v>
      </c>
      <c r="AK61" s="11">
        <v>4</v>
      </c>
      <c r="AL61" s="78">
        <v>70</v>
      </c>
      <c r="AM61" s="11"/>
      <c r="AN61" s="11"/>
      <c r="AO61" s="11"/>
      <c r="AP61" s="11"/>
      <c r="AQ61" s="78"/>
      <c r="AR61" s="11"/>
      <c r="AS61" s="11"/>
      <c r="AT61" s="11"/>
      <c r="AU61" s="11"/>
      <c r="AV61" s="78"/>
      <c r="AW61" s="11"/>
      <c r="AX61" s="11"/>
      <c r="AY61" s="11"/>
      <c r="AZ61" s="11"/>
      <c r="BA61" s="78"/>
      <c r="BB61" s="11"/>
      <c r="BC61" s="11"/>
      <c r="BD61" s="11"/>
      <c r="BE61" s="11"/>
      <c r="BF61" s="78"/>
    </row>
    <row r="62" spans="1:77" x14ac:dyDescent="0.25">
      <c r="A62" s="56" t="s">
        <v>147</v>
      </c>
      <c r="B62" s="57" t="s">
        <v>124</v>
      </c>
      <c r="C62" s="64"/>
      <c r="D62" s="73"/>
      <c r="E62" s="73"/>
      <c r="F62" s="73" t="s">
        <v>88</v>
      </c>
      <c r="G62" s="73"/>
      <c r="H62" s="73"/>
      <c r="I62" s="73"/>
      <c r="J62" s="63"/>
      <c r="K62" s="22">
        <v>36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43"/>
      <c r="X62" s="11"/>
      <c r="Y62" s="11"/>
      <c r="Z62" s="11"/>
      <c r="AA62" s="11"/>
      <c r="AB62" s="43"/>
      <c r="AC62" s="11"/>
      <c r="AD62" s="11"/>
      <c r="AE62" s="11"/>
      <c r="AF62" s="11"/>
      <c r="AG62" s="78"/>
      <c r="AH62" s="11">
        <v>36</v>
      </c>
      <c r="AI62" s="11"/>
      <c r="AJ62" s="11"/>
      <c r="AK62" s="11"/>
      <c r="AL62" s="78"/>
      <c r="AM62" s="11"/>
      <c r="AN62" s="11"/>
      <c r="AO62" s="11"/>
      <c r="AP62" s="11"/>
      <c r="AQ62" s="78"/>
      <c r="AR62" s="11"/>
      <c r="AS62" s="11"/>
      <c r="AT62" s="11"/>
      <c r="AU62" s="11"/>
      <c r="AV62" s="78"/>
      <c r="AW62" s="11"/>
      <c r="AX62" s="11"/>
      <c r="AY62" s="11"/>
      <c r="AZ62" s="11"/>
      <c r="BA62" s="78"/>
      <c r="BB62" s="11"/>
      <c r="BC62" s="11"/>
      <c r="BD62" s="11"/>
      <c r="BE62" s="11"/>
      <c r="BF62" s="78"/>
    </row>
    <row r="63" spans="1:77" x14ac:dyDescent="0.25">
      <c r="A63" s="56" t="s">
        <v>148</v>
      </c>
      <c r="B63" s="57" t="s">
        <v>126</v>
      </c>
      <c r="C63" s="64"/>
      <c r="D63" s="73"/>
      <c r="E63" s="73"/>
      <c r="F63" s="73"/>
      <c r="G63" s="73"/>
      <c r="H63" s="73"/>
      <c r="I63" s="73"/>
      <c r="J63" s="63" t="s">
        <v>88</v>
      </c>
      <c r="K63" s="22">
        <v>72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43"/>
      <c r="X63" s="11"/>
      <c r="Y63" s="11"/>
      <c r="Z63" s="11"/>
      <c r="AA63" s="11"/>
      <c r="AB63" s="43"/>
      <c r="AC63" s="11"/>
      <c r="AD63" s="11"/>
      <c r="AE63" s="11"/>
      <c r="AF63" s="11"/>
      <c r="AG63" s="78"/>
      <c r="AH63" s="11"/>
      <c r="AI63" s="11"/>
      <c r="AJ63" s="11"/>
      <c r="AK63" s="11"/>
      <c r="AL63" s="78"/>
      <c r="AM63" s="11"/>
      <c r="AN63" s="11"/>
      <c r="AO63" s="11"/>
      <c r="AP63" s="11"/>
      <c r="AQ63" s="78"/>
      <c r="AR63" s="11"/>
      <c r="AS63" s="11"/>
      <c r="AT63" s="11"/>
      <c r="AU63" s="11"/>
      <c r="AV63" s="78"/>
      <c r="AW63" s="11"/>
      <c r="AX63" s="11"/>
      <c r="AY63" s="11"/>
      <c r="AZ63" s="11"/>
      <c r="BA63" s="78"/>
      <c r="BB63" s="11">
        <v>72</v>
      </c>
      <c r="BC63" s="11"/>
      <c r="BD63" s="11"/>
      <c r="BE63" s="11"/>
      <c r="BF63" s="78"/>
    </row>
    <row r="64" spans="1:77" ht="63.75" x14ac:dyDescent="0.25">
      <c r="A64" s="54" t="s">
        <v>149</v>
      </c>
      <c r="B64" s="55" t="s">
        <v>150</v>
      </c>
      <c r="C64" s="74"/>
      <c r="D64" s="68"/>
      <c r="E64" s="68"/>
      <c r="F64" s="68"/>
      <c r="G64" s="68"/>
      <c r="H64" s="68"/>
      <c r="I64" s="68"/>
      <c r="J64" s="77" t="s">
        <v>25</v>
      </c>
      <c r="K64" s="59">
        <f>L64+M64+N64+O64+K68+K69</f>
        <v>586</v>
      </c>
      <c r="L64" s="13">
        <f>L65+L66+L67</f>
        <v>18</v>
      </c>
      <c r="M64" s="13">
        <f>AI64+AN64+AS64+AX64+BC64</f>
        <v>18</v>
      </c>
      <c r="N64" s="13">
        <f>BD64+AY64+AT64+AO64+AJ64</f>
        <v>10</v>
      </c>
      <c r="O64" s="13">
        <f>SUM(O65:O69)</f>
        <v>288</v>
      </c>
      <c r="P64" s="13"/>
      <c r="Q64" s="13">
        <v>30</v>
      </c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78"/>
      <c r="AH64" s="13">
        <f>SUM(AH65:AH69)</f>
        <v>146</v>
      </c>
      <c r="AI64" s="13">
        <f t="shared" ref="AI64:AQ64" si="83">SUM(AI65:AI69)</f>
        <v>6</v>
      </c>
      <c r="AJ64" s="13">
        <f t="shared" si="83"/>
        <v>2</v>
      </c>
      <c r="AK64" s="13">
        <f t="shared" si="83"/>
        <v>4</v>
      </c>
      <c r="AL64" s="78">
        <f t="shared" si="83"/>
        <v>98</v>
      </c>
      <c r="AM64" s="13">
        <f>SUM(AM65:AM69)</f>
        <v>112</v>
      </c>
      <c r="AN64" s="13">
        <f t="shared" si="83"/>
        <v>6</v>
      </c>
      <c r="AO64" s="13">
        <f t="shared" si="83"/>
        <v>2</v>
      </c>
      <c r="AP64" s="13">
        <f t="shared" si="83"/>
        <v>4</v>
      </c>
      <c r="AQ64" s="78">
        <f t="shared" si="83"/>
        <v>64</v>
      </c>
      <c r="AR64" s="13">
        <f t="shared" ref="AR64" si="84">SUM(AR65:AR69)</f>
        <v>50</v>
      </c>
      <c r="AS64" s="13">
        <f t="shared" ref="AS64" si="85">SUM(AS65:AS69)</f>
        <v>0</v>
      </c>
      <c r="AT64" s="13">
        <f t="shared" ref="AT64" si="86">SUM(AT65:AT69)</f>
        <v>0</v>
      </c>
      <c r="AU64" s="13">
        <f t="shared" ref="AU64" si="87">SUM(AU65:AU69)</f>
        <v>2</v>
      </c>
      <c r="AV64" s="78">
        <f t="shared" ref="AV64" si="88">SUM(AV65:AV69)</f>
        <v>48</v>
      </c>
      <c r="AW64" s="13">
        <f t="shared" ref="AW64" si="89">SUM(AW65:AW69)</f>
        <v>158</v>
      </c>
      <c r="AX64" s="13">
        <f t="shared" ref="AX64" si="90">SUM(AX65:AX69)</f>
        <v>0</v>
      </c>
      <c r="AY64" s="13">
        <f t="shared" ref="AY64" si="91">SUM(AY65:AY69)</f>
        <v>0</v>
      </c>
      <c r="AZ64" s="13">
        <f t="shared" ref="AZ64" si="92">SUM(AZ65:AZ69)</f>
        <v>8</v>
      </c>
      <c r="BA64" s="78">
        <f t="shared" ref="BA64" si="93">SUM(BA65:BA69)</f>
        <v>78</v>
      </c>
      <c r="BB64" s="13">
        <f t="shared" ref="BB64" si="94">SUM(BB65:BB69)</f>
        <v>108</v>
      </c>
      <c r="BC64" s="13">
        <v>6</v>
      </c>
      <c r="BD64" s="13">
        <v>6</v>
      </c>
      <c r="BE64" s="13"/>
      <c r="BF64" s="78"/>
    </row>
    <row r="65" spans="1:58" ht="38.25" x14ac:dyDescent="0.25">
      <c r="A65" s="41" t="s">
        <v>151</v>
      </c>
      <c r="B65" s="42" t="s">
        <v>152</v>
      </c>
      <c r="C65" s="64"/>
      <c r="D65" s="73"/>
      <c r="E65" s="73"/>
      <c r="F65" s="73" t="s">
        <v>25</v>
      </c>
      <c r="G65" s="73"/>
      <c r="H65" s="73"/>
      <c r="I65" s="73"/>
      <c r="J65" s="63"/>
      <c r="K65" s="22">
        <f>SUM(L65:P65)</f>
        <v>110</v>
      </c>
      <c r="L65" s="11">
        <f>AK65+AP65+AU65+AZ65</f>
        <v>4</v>
      </c>
      <c r="M65" s="11">
        <f>AI65+AN65+AS65+AX65</f>
        <v>6</v>
      </c>
      <c r="N65" s="11">
        <f>AJ65+AO65+AT65+AY65</f>
        <v>2</v>
      </c>
      <c r="O65" s="11">
        <f>AL65+AQ65+AV65+BA65</f>
        <v>98</v>
      </c>
      <c r="P65" s="11"/>
      <c r="Q65" s="11"/>
      <c r="R65" s="11"/>
      <c r="S65" s="11"/>
      <c r="T65" s="11"/>
      <c r="U65" s="11"/>
      <c r="V65" s="11"/>
      <c r="W65" s="43"/>
      <c r="X65" s="11"/>
      <c r="Y65" s="11"/>
      <c r="Z65" s="11"/>
      <c r="AA65" s="11"/>
      <c r="AB65" s="43"/>
      <c r="AC65" s="11"/>
      <c r="AD65" s="11"/>
      <c r="AE65" s="11"/>
      <c r="AF65" s="11"/>
      <c r="AG65" s="78"/>
      <c r="AH65" s="11">
        <f>SUM(AI65:AL65)</f>
        <v>110</v>
      </c>
      <c r="AI65" s="11">
        <v>6</v>
      </c>
      <c r="AJ65" s="11">
        <v>2</v>
      </c>
      <c r="AK65" s="11">
        <v>4</v>
      </c>
      <c r="AL65" s="78">
        <v>98</v>
      </c>
      <c r="AM65" s="11"/>
      <c r="AN65" s="11"/>
      <c r="AO65" s="11"/>
      <c r="AP65" s="11"/>
      <c r="AQ65" s="78"/>
      <c r="AR65" s="11"/>
      <c r="AS65" s="11"/>
      <c r="AT65" s="11"/>
      <c r="AU65" s="11"/>
      <c r="AV65" s="78"/>
      <c r="AW65" s="11"/>
      <c r="AX65" s="11"/>
      <c r="AY65" s="11"/>
      <c r="AZ65" s="11"/>
      <c r="BA65" s="78"/>
      <c r="BB65" s="11"/>
      <c r="BC65" s="11"/>
      <c r="BD65" s="11"/>
      <c r="BE65" s="11"/>
      <c r="BF65" s="78"/>
    </row>
    <row r="66" spans="1:58" ht="25.5" x14ac:dyDescent="0.25">
      <c r="A66" s="41" t="s">
        <v>153</v>
      </c>
      <c r="B66" s="42" t="s">
        <v>154</v>
      </c>
      <c r="C66" s="64"/>
      <c r="D66" s="73"/>
      <c r="E66" s="73"/>
      <c r="F66" s="73"/>
      <c r="G66" s="73" t="s">
        <v>25</v>
      </c>
      <c r="H66" s="73"/>
      <c r="I66" s="73"/>
      <c r="J66" s="63"/>
      <c r="K66" s="22">
        <f t="shared" ref="K66:K67" si="95">SUM(L66:P66)</f>
        <v>76</v>
      </c>
      <c r="L66" s="11">
        <f t="shared" ref="L66:L69" si="96">AK66+AP66+AU66+AZ66</f>
        <v>4</v>
      </c>
      <c r="M66" s="11">
        <f t="shared" ref="M66:M69" si="97">AI66+AN66+AS66+AX66</f>
        <v>6</v>
      </c>
      <c r="N66" s="11">
        <f t="shared" ref="N66:N69" si="98">AJ66+AO66+AT66+AY66</f>
        <v>2</v>
      </c>
      <c r="O66" s="11">
        <f t="shared" ref="O66:O69" si="99">AL66+AQ66+AV66+BA66</f>
        <v>64</v>
      </c>
      <c r="P66" s="11"/>
      <c r="Q66" s="11"/>
      <c r="R66" s="11"/>
      <c r="S66" s="11"/>
      <c r="T66" s="11"/>
      <c r="U66" s="11"/>
      <c r="V66" s="11"/>
      <c r="W66" s="43"/>
      <c r="X66" s="11"/>
      <c r="Y66" s="11"/>
      <c r="Z66" s="11"/>
      <c r="AA66" s="11"/>
      <c r="AB66" s="43"/>
      <c r="AC66" s="11"/>
      <c r="AD66" s="11"/>
      <c r="AE66" s="11"/>
      <c r="AF66" s="11"/>
      <c r="AG66" s="78"/>
      <c r="AH66" s="11"/>
      <c r="AI66" s="11"/>
      <c r="AJ66" s="11"/>
      <c r="AK66" s="11"/>
      <c r="AL66" s="78"/>
      <c r="AM66" s="11">
        <f>SUM(AN66:AQ66)</f>
        <v>76</v>
      </c>
      <c r="AN66" s="11">
        <v>6</v>
      </c>
      <c r="AO66" s="11">
        <v>2</v>
      </c>
      <c r="AP66" s="11">
        <v>4</v>
      </c>
      <c r="AQ66" s="78">
        <v>64</v>
      </c>
      <c r="AR66" s="11"/>
      <c r="AS66" s="11"/>
      <c r="AT66" s="11"/>
      <c r="AU66" s="11"/>
      <c r="AV66" s="78"/>
      <c r="AW66" s="11"/>
      <c r="AX66" s="11"/>
      <c r="AY66" s="11"/>
      <c r="AZ66" s="11"/>
      <c r="BA66" s="78"/>
      <c r="BB66" s="11"/>
      <c r="BC66" s="11"/>
      <c r="BD66" s="11"/>
      <c r="BE66" s="11"/>
      <c r="BF66" s="78"/>
    </row>
    <row r="67" spans="1:58" ht="63.75" x14ac:dyDescent="0.25">
      <c r="A67" s="41" t="s">
        <v>155</v>
      </c>
      <c r="B67" s="42" t="s">
        <v>156</v>
      </c>
      <c r="C67" s="64"/>
      <c r="D67" s="73"/>
      <c r="E67" s="73"/>
      <c r="F67" s="73"/>
      <c r="G67" s="73"/>
      <c r="H67" s="73" t="s">
        <v>88</v>
      </c>
      <c r="I67" s="73" t="s">
        <v>88</v>
      </c>
      <c r="J67" s="63"/>
      <c r="K67" s="22">
        <f t="shared" si="95"/>
        <v>136</v>
      </c>
      <c r="L67" s="11">
        <f t="shared" si="96"/>
        <v>10</v>
      </c>
      <c r="M67" s="11">
        <f t="shared" si="97"/>
        <v>0</v>
      </c>
      <c r="N67" s="11">
        <f t="shared" si="98"/>
        <v>0</v>
      </c>
      <c r="O67" s="11">
        <f t="shared" si="99"/>
        <v>126</v>
      </c>
      <c r="P67" s="11"/>
      <c r="Q67" s="11">
        <v>30</v>
      </c>
      <c r="R67" s="11"/>
      <c r="S67" s="11"/>
      <c r="T67" s="11"/>
      <c r="U67" s="11"/>
      <c r="V67" s="11"/>
      <c r="W67" s="43"/>
      <c r="X67" s="11"/>
      <c r="Y67" s="11"/>
      <c r="Z67" s="11"/>
      <c r="AA67" s="11"/>
      <c r="AB67" s="43"/>
      <c r="AC67" s="11"/>
      <c r="AD67" s="11"/>
      <c r="AE67" s="11"/>
      <c r="AF67" s="11"/>
      <c r="AG67" s="78"/>
      <c r="AH67" s="11"/>
      <c r="AI67" s="11"/>
      <c r="AJ67" s="11"/>
      <c r="AK67" s="11"/>
      <c r="AL67" s="78"/>
      <c r="AM67" s="11"/>
      <c r="AN67" s="11"/>
      <c r="AO67" s="11"/>
      <c r="AP67" s="11"/>
      <c r="AQ67" s="78"/>
      <c r="AR67" s="11">
        <f>SUM(AS67:AV67)</f>
        <v>50</v>
      </c>
      <c r="AS67" s="11"/>
      <c r="AT67" s="11"/>
      <c r="AU67" s="11">
        <v>2</v>
      </c>
      <c r="AV67" s="78">
        <v>48</v>
      </c>
      <c r="AW67" s="11">
        <f>SUM(AX67:BA67)</f>
        <v>86</v>
      </c>
      <c r="AX67" s="11"/>
      <c r="AY67" s="11"/>
      <c r="AZ67" s="11">
        <v>8</v>
      </c>
      <c r="BA67" s="78">
        <v>78</v>
      </c>
      <c r="BB67" s="11"/>
      <c r="BC67" s="11"/>
      <c r="BD67" s="11"/>
      <c r="BE67" s="11"/>
      <c r="BF67" s="78"/>
    </row>
    <row r="68" spans="1:58" x14ac:dyDescent="0.25">
      <c r="A68" s="56" t="s">
        <v>157</v>
      </c>
      <c r="B68" s="57" t="s">
        <v>124</v>
      </c>
      <c r="C68" s="64"/>
      <c r="D68" s="73"/>
      <c r="E68" s="73"/>
      <c r="F68" s="73" t="s">
        <v>27</v>
      </c>
      <c r="G68" s="73" t="s">
        <v>27</v>
      </c>
      <c r="H68" s="73"/>
      <c r="I68" s="73" t="s">
        <v>88</v>
      </c>
      <c r="J68" s="63"/>
      <c r="K68" s="22">
        <v>144</v>
      </c>
      <c r="L68" s="11">
        <f t="shared" si="96"/>
        <v>0</v>
      </c>
      <c r="M68" s="11">
        <f t="shared" si="97"/>
        <v>0</v>
      </c>
      <c r="N68" s="11">
        <f t="shared" si="98"/>
        <v>0</v>
      </c>
      <c r="O68" s="11">
        <f t="shared" si="99"/>
        <v>0</v>
      </c>
      <c r="P68" s="11"/>
      <c r="Q68" s="11"/>
      <c r="R68" s="11"/>
      <c r="S68" s="11"/>
      <c r="T68" s="11"/>
      <c r="U68" s="11"/>
      <c r="V68" s="11"/>
      <c r="W68" s="43"/>
      <c r="X68" s="11"/>
      <c r="Y68" s="11"/>
      <c r="Z68" s="11"/>
      <c r="AA68" s="11"/>
      <c r="AB68" s="43"/>
      <c r="AC68" s="11"/>
      <c r="AD68" s="11"/>
      <c r="AE68" s="11"/>
      <c r="AF68" s="11"/>
      <c r="AG68" s="78"/>
      <c r="AH68" s="11">
        <v>36</v>
      </c>
      <c r="AI68" s="11"/>
      <c r="AJ68" s="11"/>
      <c r="AK68" s="11"/>
      <c r="AL68" s="78"/>
      <c r="AM68" s="11">
        <v>36</v>
      </c>
      <c r="AN68" s="11"/>
      <c r="AO68" s="11"/>
      <c r="AP68" s="11"/>
      <c r="AQ68" s="78"/>
      <c r="AR68" s="11"/>
      <c r="AS68" s="11"/>
      <c r="AT68" s="11"/>
      <c r="AU68" s="11"/>
      <c r="AV68" s="78"/>
      <c r="AW68" s="11">
        <v>72</v>
      </c>
      <c r="AX68" s="11"/>
      <c r="AY68" s="11"/>
      <c r="AZ68" s="11"/>
      <c r="BA68" s="78"/>
      <c r="BB68" s="11"/>
      <c r="BC68" s="11"/>
      <c r="BD68" s="11"/>
      <c r="BE68" s="11"/>
      <c r="BF68" s="78"/>
    </row>
    <row r="69" spans="1:58" x14ac:dyDescent="0.25">
      <c r="A69" s="56" t="s">
        <v>158</v>
      </c>
      <c r="B69" s="57" t="s">
        <v>126</v>
      </c>
      <c r="C69" s="64"/>
      <c r="D69" s="73"/>
      <c r="E69" s="73"/>
      <c r="F69" s="73"/>
      <c r="G69" s="73"/>
      <c r="H69" s="73"/>
      <c r="I69" s="73"/>
      <c r="J69" s="63" t="s">
        <v>88</v>
      </c>
      <c r="K69" s="22">
        <v>108</v>
      </c>
      <c r="L69" s="11">
        <f t="shared" si="96"/>
        <v>0</v>
      </c>
      <c r="M69" s="11">
        <f t="shared" si="97"/>
        <v>0</v>
      </c>
      <c r="N69" s="11">
        <f t="shared" si="98"/>
        <v>0</v>
      </c>
      <c r="O69" s="11">
        <f t="shared" si="99"/>
        <v>0</v>
      </c>
      <c r="P69" s="11"/>
      <c r="Q69" s="11"/>
      <c r="R69" s="11"/>
      <c r="S69" s="11"/>
      <c r="T69" s="11"/>
      <c r="U69" s="11"/>
      <c r="V69" s="11"/>
      <c r="W69" s="43"/>
      <c r="X69" s="11"/>
      <c r="Y69" s="11"/>
      <c r="Z69" s="11"/>
      <c r="AA69" s="11"/>
      <c r="AB69" s="43"/>
      <c r="AC69" s="11"/>
      <c r="AD69" s="11"/>
      <c r="AE69" s="11"/>
      <c r="AF69" s="11"/>
      <c r="AG69" s="78"/>
      <c r="AH69" s="11"/>
      <c r="AI69" s="11"/>
      <c r="AJ69" s="11"/>
      <c r="AK69" s="11"/>
      <c r="AL69" s="78"/>
      <c r="AM69" s="11"/>
      <c r="AN69" s="11"/>
      <c r="AO69" s="11"/>
      <c r="AP69" s="11"/>
      <c r="AQ69" s="78"/>
      <c r="AR69" s="11"/>
      <c r="AS69" s="11"/>
      <c r="AT69" s="11"/>
      <c r="AU69" s="11"/>
      <c r="AV69" s="78"/>
      <c r="AW69" s="11"/>
      <c r="AX69" s="11"/>
      <c r="AY69" s="11"/>
      <c r="AZ69" s="11"/>
      <c r="BA69" s="78"/>
      <c r="BB69" s="11">
        <v>108</v>
      </c>
      <c r="BC69" s="11"/>
      <c r="BD69" s="11"/>
      <c r="BE69" s="11"/>
      <c r="BF69" s="78"/>
    </row>
    <row r="70" spans="1:58" s="86" customFormat="1" ht="42" x14ac:dyDescent="0.25">
      <c r="A70" s="6" t="s">
        <v>159</v>
      </c>
      <c r="B70" s="35" t="s">
        <v>160</v>
      </c>
      <c r="C70" s="74"/>
      <c r="D70" s="68"/>
      <c r="E70" s="68"/>
      <c r="F70" s="68"/>
      <c r="G70" s="68"/>
      <c r="H70" s="68" t="s">
        <v>99</v>
      </c>
      <c r="I70" s="68"/>
      <c r="J70" s="68"/>
      <c r="K70" s="25">
        <f>L70+M70+N70+O70+K72</f>
        <v>352</v>
      </c>
      <c r="L70" s="12">
        <f>L71</f>
        <v>8</v>
      </c>
      <c r="M70" s="12">
        <v>6</v>
      </c>
      <c r="N70" s="12">
        <v>4</v>
      </c>
      <c r="O70" s="12">
        <f>O71</f>
        <v>136</v>
      </c>
      <c r="P70" s="12"/>
      <c r="Q70" s="12"/>
      <c r="R70" s="12">
        <f>R72</f>
        <v>0</v>
      </c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>
        <f>AL71</f>
        <v>0</v>
      </c>
      <c r="AM70" s="13">
        <f>AM71+AM72</f>
        <v>88</v>
      </c>
      <c r="AN70" s="13">
        <f>AN71</f>
        <v>0</v>
      </c>
      <c r="AO70" s="13">
        <f>AO71</f>
        <v>0</v>
      </c>
      <c r="AP70" s="13">
        <f>AP71</f>
        <v>6</v>
      </c>
      <c r="AQ70" s="13">
        <f>AQ71</f>
        <v>82</v>
      </c>
      <c r="AR70" s="13">
        <f>AR71+AS70+AT70</f>
        <v>66</v>
      </c>
      <c r="AS70" s="13">
        <v>6</v>
      </c>
      <c r="AT70" s="13">
        <v>4</v>
      </c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</row>
    <row r="71" spans="1:58" ht="76.5" x14ac:dyDescent="0.25">
      <c r="A71" s="41" t="s">
        <v>161</v>
      </c>
      <c r="B71" s="42" t="s">
        <v>162</v>
      </c>
      <c r="C71" s="64"/>
      <c r="D71" s="73"/>
      <c r="E71" s="73"/>
      <c r="F71" s="63"/>
      <c r="G71" s="73"/>
      <c r="H71" s="73"/>
      <c r="I71" s="73"/>
      <c r="J71" s="73"/>
      <c r="K71" s="22">
        <f>L71+M71+N71+O71</f>
        <v>144</v>
      </c>
      <c r="L71" s="11">
        <f>AP71+AU71</f>
        <v>8</v>
      </c>
      <c r="M71" s="11"/>
      <c r="N71" s="11"/>
      <c r="O71" s="11">
        <f>AQ71+AV71</f>
        <v>136</v>
      </c>
      <c r="P71" s="11"/>
      <c r="Q71" s="11"/>
      <c r="R71" s="11"/>
      <c r="S71" s="11"/>
      <c r="T71" s="11"/>
      <c r="U71" s="11"/>
      <c r="V71" s="11"/>
      <c r="W71" s="43"/>
      <c r="X71" s="11"/>
      <c r="Y71" s="11"/>
      <c r="Z71" s="11"/>
      <c r="AA71" s="11"/>
      <c r="AB71" s="43"/>
      <c r="AC71" s="11"/>
      <c r="AD71" s="11"/>
      <c r="AE71" s="11"/>
      <c r="AF71" s="11"/>
      <c r="AG71" s="78"/>
      <c r="AH71" s="11"/>
      <c r="AI71" s="11"/>
      <c r="AJ71" s="11"/>
      <c r="AK71" s="11"/>
      <c r="AL71" s="78"/>
      <c r="AM71" s="11">
        <f>SUM(AN71:AQ71)</f>
        <v>88</v>
      </c>
      <c r="AN71" s="11"/>
      <c r="AO71" s="11"/>
      <c r="AP71" s="11">
        <v>6</v>
      </c>
      <c r="AQ71" s="78">
        <v>82</v>
      </c>
      <c r="AR71" s="11">
        <f>SUM(AS71:AV71)</f>
        <v>56</v>
      </c>
      <c r="AS71" s="11"/>
      <c r="AT71" s="11"/>
      <c r="AU71" s="11">
        <v>2</v>
      </c>
      <c r="AV71" s="78">
        <v>54</v>
      </c>
      <c r="AW71" s="11"/>
      <c r="AX71" s="11"/>
      <c r="AY71" s="11"/>
      <c r="AZ71" s="11"/>
      <c r="BA71" s="78"/>
      <c r="BB71" s="11"/>
      <c r="BC71" s="11"/>
      <c r="BD71" s="11"/>
      <c r="BE71" s="11"/>
      <c r="BF71" s="78"/>
    </row>
    <row r="72" spans="1:58" x14ac:dyDescent="0.25">
      <c r="A72" s="61" t="s">
        <v>163</v>
      </c>
      <c r="B72" s="62" t="s">
        <v>55</v>
      </c>
      <c r="C72" s="64"/>
      <c r="D72" s="73"/>
      <c r="E72" s="73"/>
      <c r="F72" s="63"/>
      <c r="G72" s="73"/>
      <c r="H72" s="73"/>
      <c r="I72" s="73"/>
      <c r="J72" s="73"/>
      <c r="K72" s="22">
        <v>198</v>
      </c>
      <c r="L72" s="11"/>
      <c r="M72" s="11"/>
      <c r="N72" s="11"/>
      <c r="O72" s="11"/>
      <c r="P72" s="11"/>
      <c r="Q72" s="11"/>
      <c r="R72" s="11">
        <f>AH72+AM72</f>
        <v>0</v>
      </c>
      <c r="S72" s="11"/>
      <c r="T72" s="11"/>
      <c r="U72" s="11"/>
      <c r="V72" s="11"/>
      <c r="W72" s="43"/>
      <c r="X72" s="11"/>
      <c r="Y72" s="11"/>
      <c r="Z72" s="11"/>
      <c r="AA72" s="11"/>
      <c r="AB72" s="43"/>
      <c r="AC72" s="11"/>
      <c r="AD72" s="11"/>
      <c r="AE72" s="11"/>
      <c r="AF72" s="11"/>
      <c r="AG72" s="78"/>
      <c r="AH72" s="11"/>
      <c r="AI72" s="11"/>
      <c r="AJ72" s="11"/>
      <c r="AK72" s="11"/>
      <c r="AL72" s="78"/>
      <c r="AM72" s="11"/>
      <c r="AN72" s="11"/>
      <c r="AO72" s="11"/>
      <c r="AP72" s="11"/>
      <c r="AQ72" s="78"/>
      <c r="AR72" s="11">
        <v>198</v>
      </c>
      <c r="AS72" s="11"/>
      <c r="AT72" s="11"/>
      <c r="AU72" s="11"/>
      <c r="AV72" s="78"/>
      <c r="AW72" s="11"/>
      <c r="AX72" s="11"/>
      <c r="AY72" s="11"/>
      <c r="AZ72" s="11"/>
      <c r="BA72" s="78"/>
      <c r="BB72" s="11"/>
      <c r="BC72" s="11"/>
      <c r="BD72" s="11"/>
      <c r="BE72" s="11"/>
      <c r="BF72" s="78"/>
    </row>
    <row r="73" spans="1:58" ht="19.899999999999999" customHeight="1" x14ac:dyDescent="0.25">
      <c r="A73" s="103" t="s">
        <v>56</v>
      </c>
      <c r="B73" s="128"/>
      <c r="C73" s="128"/>
      <c r="D73" s="128"/>
      <c r="E73" s="128"/>
      <c r="F73" s="128"/>
      <c r="G73" s="128"/>
      <c r="H73" s="128"/>
      <c r="I73" s="128"/>
      <c r="J73" s="128"/>
      <c r="K73" s="20"/>
      <c r="L73" s="20">
        <f>K10+K24+K30+K43+K74+K75</f>
        <v>5940</v>
      </c>
      <c r="M73" s="21">
        <f>L24+L30+L43</f>
        <v>172</v>
      </c>
      <c r="N73" s="21">
        <f t="shared" ref="N73:O73" si="100">M24+M30+M43</f>
        <v>132</v>
      </c>
      <c r="O73" s="21">
        <f t="shared" si="100"/>
        <v>80</v>
      </c>
      <c r="P73" s="21">
        <f>O24+O30+O43</f>
        <v>2676</v>
      </c>
      <c r="Q73" s="21">
        <f>Q43</f>
        <v>90</v>
      </c>
      <c r="R73" s="21">
        <f>R44+R49+R54+R70</f>
        <v>0</v>
      </c>
      <c r="S73" s="21">
        <f>S10</f>
        <v>612</v>
      </c>
      <c r="T73" s="21">
        <f>T10</f>
        <v>12</v>
      </c>
      <c r="U73" s="21">
        <f>U10</f>
        <v>24</v>
      </c>
      <c r="V73" s="21"/>
      <c r="W73" s="51">
        <f>W10</f>
        <v>576</v>
      </c>
      <c r="X73" s="21">
        <f>X10+X24+X43</f>
        <v>864</v>
      </c>
      <c r="Y73" s="21">
        <f t="shared" ref="Y73:AB73" si="101">Y10+Y24+Y43</f>
        <v>18</v>
      </c>
      <c r="Z73" s="21">
        <f t="shared" si="101"/>
        <v>10</v>
      </c>
      <c r="AA73" s="21">
        <f t="shared" si="101"/>
        <v>0</v>
      </c>
      <c r="AB73" s="21">
        <f t="shared" si="101"/>
        <v>836</v>
      </c>
      <c r="AC73" s="21">
        <f>AC10+AC24+AC43+AC30</f>
        <v>612</v>
      </c>
      <c r="AD73" s="21">
        <f t="shared" ref="AD73:BF73" si="102">AD10+AD24+AD43+AD30</f>
        <v>24</v>
      </c>
      <c r="AE73" s="21">
        <f t="shared" si="102"/>
        <v>12</v>
      </c>
      <c r="AF73" s="21">
        <f t="shared" si="102"/>
        <v>32</v>
      </c>
      <c r="AG73" s="83">
        <f t="shared" si="102"/>
        <v>544</v>
      </c>
      <c r="AH73" s="21">
        <f t="shared" si="102"/>
        <v>864</v>
      </c>
      <c r="AI73" s="21">
        <f t="shared" si="102"/>
        <v>24</v>
      </c>
      <c r="AJ73" s="21">
        <f t="shared" si="102"/>
        <v>12</v>
      </c>
      <c r="AK73" s="21">
        <f t="shared" si="102"/>
        <v>37</v>
      </c>
      <c r="AL73" s="83">
        <f t="shared" si="102"/>
        <v>719</v>
      </c>
      <c r="AM73" s="21">
        <f>AM10+AM24+AM43+AM30+AM68</f>
        <v>606</v>
      </c>
      <c r="AN73" s="21">
        <f t="shared" si="102"/>
        <v>12</v>
      </c>
      <c r="AO73" s="21">
        <f t="shared" si="102"/>
        <v>4</v>
      </c>
      <c r="AP73" s="21">
        <f t="shared" si="102"/>
        <v>32</v>
      </c>
      <c r="AQ73" s="83">
        <f t="shared" si="102"/>
        <v>520</v>
      </c>
      <c r="AR73" s="21">
        <f t="shared" si="102"/>
        <v>710</v>
      </c>
      <c r="AS73" s="21">
        <f t="shared" si="102"/>
        <v>30</v>
      </c>
      <c r="AT73" s="21">
        <f t="shared" si="102"/>
        <v>20</v>
      </c>
      <c r="AU73" s="21">
        <f t="shared" si="102"/>
        <v>37</v>
      </c>
      <c r="AV73" s="83">
        <f t="shared" si="102"/>
        <v>495</v>
      </c>
      <c r="AW73" s="21">
        <f t="shared" si="102"/>
        <v>612</v>
      </c>
      <c r="AX73" s="21">
        <f t="shared" si="102"/>
        <v>12</v>
      </c>
      <c r="AY73" s="21">
        <f t="shared" si="102"/>
        <v>8</v>
      </c>
      <c r="AZ73" s="21">
        <f t="shared" si="102"/>
        <v>32</v>
      </c>
      <c r="BA73" s="83">
        <f t="shared" si="102"/>
        <v>344</v>
      </c>
      <c r="BB73" s="21">
        <f t="shared" si="102"/>
        <v>450</v>
      </c>
      <c r="BC73" s="21">
        <f t="shared" si="102"/>
        <v>30</v>
      </c>
      <c r="BD73" s="21">
        <f t="shared" si="102"/>
        <v>24</v>
      </c>
      <c r="BE73" s="21">
        <f t="shared" si="102"/>
        <v>0</v>
      </c>
      <c r="BF73" s="83">
        <f t="shared" si="102"/>
        <v>0</v>
      </c>
    </row>
    <row r="74" spans="1:58" ht="21.6" customHeight="1" thickBot="1" x14ac:dyDescent="0.3">
      <c r="A74" s="7" t="s">
        <v>57</v>
      </c>
      <c r="B74" s="87" t="s">
        <v>98</v>
      </c>
      <c r="C74" s="88"/>
      <c r="D74" s="88"/>
      <c r="E74" s="88"/>
      <c r="F74" s="88"/>
      <c r="G74" s="88"/>
      <c r="H74" s="88"/>
      <c r="I74" s="88"/>
      <c r="J74" s="89"/>
      <c r="K74" s="11">
        <v>144</v>
      </c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52"/>
      <c r="X74" s="37"/>
      <c r="Y74" s="37"/>
      <c r="Z74" s="37"/>
      <c r="AA74" s="37"/>
      <c r="AB74" s="52"/>
      <c r="AC74" s="37"/>
      <c r="AD74" s="37"/>
      <c r="AE74" s="37"/>
      <c r="AF74" s="37"/>
      <c r="AG74" s="84"/>
      <c r="AH74" s="37"/>
      <c r="AI74" s="37"/>
      <c r="AJ74" s="37"/>
      <c r="AK74" s="37"/>
      <c r="AL74" s="84"/>
      <c r="AM74" s="37"/>
      <c r="AN74" s="37"/>
      <c r="AO74" s="37"/>
      <c r="AP74" s="37"/>
      <c r="AQ74" s="84"/>
      <c r="AR74" s="37"/>
      <c r="AS74" s="37"/>
      <c r="AT74" s="37"/>
      <c r="AU74" s="37"/>
      <c r="AV74" s="84"/>
      <c r="AW74" s="37"/>
      <c r="AX74" s="37"/>
      <c r="AY74" s="37"/>
      <c r="AZ74" s="37"/>
      <c r="BA74" s="84"/>
      <c r="BB74" s="38"/>
      <c r="BC74" s="11"/>
      <c r="BD74" s="11"/>
      <c r="BE74" s="11"/>
      <c r="BF74" s="78"/>
    </row>
    <row r="75" spans="1:58" ht="33" customHeight="1" thickBot="1" x14ac:dyDescent="0.3">
      <c r="A75" s="8" t="s">
        <v>58</v>
      </c>
      <c r="B75" s="123" t="s">
        <v>97</v>
      </c>
      <c r="C75" s="123"/>
      <c r="D75" s="123"/>
      <c r="E75" s="123"/>
      <c r="F75" s="123"/>
      <c r="G75" s="123"/>
      <c r="H75" s="123"/>
      <c r="I75" s="123"/>
      <c r="J75" s="123"/>
      <c r="K75" s="11">
        <v>216</v>
      </c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53"/>
      <c r="X75" s="39"/>
      <c r="Y75" s="39"/>
      <c r="Z75" s="39"/>
      <c r="AA75" s="39"/>
      <c r="AB75" s="53"/>
      <c r="AC75" s="39"/>
      <c r="AD75" s="39"/>
      <c r="AE75" s="39"/>
      <c r="AF75" s="39"/>
      <c r="AG75" s="85"/>
      <c r="AH75" s="39"/>
      <c r="AI75" s="39"/>
      <c r="AJ75" s="39"/>
      <c r="AK75" s="39"/>
      <c r="AL75" s="85"/>
      <c r="AM75" s="39"/>
      <c r="AN75" s="39"/>
      <c r="AO75" s="39"/>
      <c r="AP75" s="39"/>
      <c r="AQ75" s="85"/>
      <c r="AR75" s="39"/>
      <c r="AS75" s="39"/>
      <c r="AT75" s="39"/>
      <c r="AU75" s="39"/>
      <c r="AV75" s="85"/>
      <c r="AW75" s="39"/>
      <c r="AX75" s="39"/>
      <c r="AY75" s="39"/>
      <c r="AZ75" s="39"/>
      <c r="BA75" s="85"/>
      <c r="BB75" s="40"/>
      <c r="BC75" s="11"/>
      <c r="BD75" s="11"/>
      <c r="BE75" s="11"/>
      <c r="BF75" s="78"/>
    </row>
    <row r="76" spans="1:58" ht="24.75" customHeight="1" thickBot="1" x14ac:dyDescent="0.3">
      <c r="A76" s="124" t="s">
        <v>59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1"/>
      <c r="N76" s="11"/>
      <c r="O76" s="11"/>
      <c r="P76" s="125" t="s">
        <v>60</v>
      </c>
      <c r="Q76" s="120" t="s">
        <v>61</v>
      </c>
      <c r="R76" s="121"/>
      <c r="S76" s="99">
        <f>W73+V73+U73+T73</f>
        <v>612</v>
      </c>
      <c r="T76" s="100"/>
      <c r="U76" s="100"/>
      <c r="V76" s="100"/>
      <c r="W76" s="101"/>
      <c r="X76" s="99">
        <f>AB73+AA73+Z73+Y73</f>
        <v>864</v>
      </c>
      <c r="Y76" s="100"/>
      <c r="Z76" s="100"/>
      <c r="AA76" s="100"/>
      <c r="AB76" s="101"/>
      <c r="AC76" s="99">
        <f>AG73+AF73+AE73+AD73</f>
        <v>612</v>
      </c>
      <c r="AD76" s="100"/>
      <c r="AE76" s="100"/>
      <c r="AF76" s="100"/>
      <c r="AG76" s="101"/>
      <c r="AH76" s="99">
        <f>AL73+AK73+AJ73+AI73</f>
        <v>792</v>
      </c>
      <c r="AI76" s="100"/>
      <c r="AJ76" s="100"/>
      <c r="AK76" s="100"/>
      <c r="AL76" s="101"/>
      <c r="AM76" s="99">
        <f>AQ73+AP73+AO73+AN73</f>
        <v>568</v>
      </c>
      <c r="AN76" s="100"/>
      <c r="AO76" s="100"/>
      <c r="AP76" s="100"/>
      <c r="AQ76" s="101"/>
      <c r="AR76" s="99">
        <f>AV73+AU73+AT73+AS73</f>
        <v>582</v>
      </c>
      <c r="AS76" s="100"/>
      <c r="AT76" s="100"/>
      <c r="AU76" s="100"/>
      <c r="AV76" s="101"/>
      <c r="AW76" s="99">
        <f>BA73+AZ73+AY73+AX73</f>
        <v>396</v>
      </c>
      <c r="AX76" s="100"/>
      <c r="AY76" s="100"/>
      <c r="AZ76" s="100"/>
      <c r="BA76" s="101"/>
      <c r="BB76" s="99"/>
      <c r="BC76" s="100"/>
      <c r="BD76" s="100"/>
      <c r="BE76" s="100"/>
      <c r="BF76" s="101"/>
    </row>
    <row r="77" spans="1:58" ht="26.25" customHeight="1" thickBot="1" x14ac:dyDescent="0.3">
      <c r="A77" s="90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2"/>
      <c r="P77" s="126"/>
      <c r="Q77" s="120" t="s">
        <v>62</v>
      </c>
      <c r="R77" s="121"/>
      <c r="S77" s="99">
        <v>0</v>
      </c>
      <c r="T77" s="100"/>
      <c r="U77" s="100"/>
      <c r="V77" s="100"/>
      <c r="W77" s="101"/>
      <c r="X77" s="99">
        <v>0</v>
      </c>
      <c r="Y77" s="100"/>
      <c r="Z77" s="100"/>
      <c r="AA77" s="100"/>
      <c r="AB77" s="101"/>
      <c r="AC77" s="99">
        <v>0</v>
      </c>
      <c r="AD77" s="100"/>
      <c r="AE77" s="100"/>
      <c r="AF77" s="100"/>
      <c r="AG77" s="101"/>
      <c r="AH77" s="99">
        <v>36</v>
      </c>
      <c r="AI77" s="100"/>
      <c r="AJ77" s="100"/>
      <c r="AK77" s="100"/>
      <c r="AL77" s="101"/>
      <c r="AM77" s="99">
        <v>0</v>
      </c>
      <c r="AN77" s="100"/>
      <c r="AO77" s="100"/>
      <c r="AP77" s="100"/>
      <c r="AQ77" s="101"/>
      <c r="AR77" s="99" t="e">
        <f>#REF!+AR52+AR47</f>
        <v>#REF!</v>
      </c>
      <c r="AS77" s="100"/>
      <c r="AT77" s="100"/>
      <c r="AU77" s="100"/>
      <c r="AV77" s="101"/>
      <c r="AW77" s="99" t="e">
        <f>AW47+#REF!+AW72+AW52</f>
        <v>#REF!</v>
      </c>
      <c r="AX77" s="100"/>
      <c r="AY77" s="100"/>
      <c r="AZ77" s="100"/>
      <c r="BA77" s="101"/>
      <c r="BB77" s="99">
        <v>36</v>
      </c>
      <c r="BC77" s="100"/>
      <c r="BD77" s="100"/>
      <c r="BE77" s="100"/>
      <c r="BF77" s="101"/>
    </row>
    <row r="78" spans="1:58" ht="25.5" customHeight="1" thickBot="1" x14ac:dyDescent="0.3">
      <c r="A78" s="93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5"/>
      <c r="P78" s="126"/>
      <c r="Q78" s="120" t="s">
        <v>63</v>
      </c>
      <c r="R78" s="121"/>
      <c r="S78" s="99">
        <v>0</v>
      </c>
      <c r="T78" s="100"/>
      <c r="U78" s="100"/>
      <c r="V78" s="100"/>
      <c r="W78" s="101"/>
      <c r="X78" s="99">
        <v>0</v>
      </c>
      <c r="Y78" s="100"/>
      <c r="Z78" s="100"/>
      <c r="AA78" s="100"/>
      <c r="AB78" s="101"/>
      <c r="AC78" s="99">
        <v>0</v>
      </c>
      <c r="AD78" s="100"/>
      <c r="AE78" s="100"/>
      <c r="AF78" s="100"/>
      <c r="AG78" s="101"/>
      <c r="AH78" s="99">
        <v>0</v>
      </c>
      <c r="AI78" s="100"/>
      <c r="AJ78" s="100"/>
      <c r="AK78" s="100"/>
      <c r="AL78" s="101"/>
      <c r="AM78" s="99">
        <v>0</v>
      </c>
      <c r="AN78" s="100"/>
      <c r="AO78" s="100"/>
      <c r="AP78" s="100"/>
      <c r="AQ78" s="101"/>
      <c r="AR78" s="99">
        <v>0</v>
      </c>
      <c r="AS78" s="100"/>
      <c r="AT78" s="100"/>
      <c r="AU78" s="100"/>
      <c r="AV78" s="101"/>
      <c r="AW78" s="99">
        <v>0</v>
      </c>
      <c r="AX78" s="100"/>
      <c r="AY78" s="100"/>
      <c r="AZ78" s="100"/>
      <c r="BA78" s="101"/>
      <c r="BB78" s="99">
        <v>432</v>
      </c>
      <c r="BC78" s="100"/>
      <c r="BD78" s="100"/>
      <c r="BE78" s="100"/>
      <c r="BF78" s="101"/>
    </row>
    <row r="79" spans="1:58" ht="28.5" customHeight="1" thickBot="1" x14ac:dyDescent="0.3">
      <c r="A79" s="96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8"/>
      <c r="P79" s="126"/>
      <c r="Q79" s="120" t="s">
        <v>100</v>
      </c>
      <c r="R79" s="121"/>
      <c r="S79" s="99">
        <v>0</v>
      </c>
      <c r="T79" s="100"/>
      <c r="U79" s="100"/>
      <c r="V79" s="100"/>
      <c r="W79" s="101"/>
      <c r="X79" s="99">
        <v>0</v>
      </c>
      <c r="Y79" s="100"/>
      <c r="Z79" s="100"/>
      <c r="AA79" s="100"/>
      <c r="AB79" s="101"/>
      <c r="AC79" s="99">
        <v>0</v>
      </c>
      <c r="AD79" s="100"/>
      <c r="AE79" s="100"/>
      <c r="AF79" s="100"/>
      <c r="AG79" s="101"/>
      <c r="AH79" s="99">
        <v>0</v>
      </c>
      <c r="AI79" s="100"/>
      <c r="AJ79" s="100"/>
      <c r="AK79" s="100"/>
      <c r="AL79" s="101"/>
      <c r="AM79" s="99">
        <v>0</v>
      </c>
      <c r="AN79" s="100"/>
      <c r="AO79" s="100"/>
      <c r="AP79" s="100"/>
      <c r="AQ79" s="101"/>
      <c r="AR79" s="99">
        <v>0</v>
      </c>
      <c r="AS79" s="100"/>
      <c r="AT79" s="100"/>
      <c r="AU79" s="100"/>
      <c r="AV79" s="101"/>
      <c r="AW79" s="99">
        <v>0</v>
      </c>
      <c r="AX79" s="100"/>
      <c r="AY79" s="100"/>
      <c r="AZ79" s="100"/>
      <c r="BA79" s="101"/>
      <c r="BB79" s="99">
        <v>144</v>
      </c>
      <c r="BC79" s="100"/>
      <c r="BD79" s="100"/>
      <c r="BE79" s="100"/>
      <c r="BF79" s="101"/>
    </row>
    <row r="80" spans="1:58" ht="16.149999999999999" customHeight="1" thickBot="1" x14ac:dyDescent="0.3">
      <c r="A80" s="93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5"/>
      <c r="P80" s="126"/>
      <c r="Q80" s="120" t="s">
        <v>64</v>
      </c>
      <c r="R80" s="121"/>
      <c r="S80" s="99">
        <v>2</v>
      </c>
      <c r="T80" s="100"/>
      <c r="U80" s="100"/>
      <c r="V80" s="100"/>
      <c r="W80" s="101"/>
      <c r="X80" s="99">
        <v>3</v>
      </c>
      <c r="Y80" s="100"/>
      <c r="Z80" s="100"/>
      <c r="AA80" s="100"/>
      <c r="AB80" s="101"/>
      <c r="AC80" s="99">
        <v>1</v>
      </c>
      <c r="AD80" s="100"/>
      <c r="AE80" s="100"/>
      <c r="AF80" s="100"/>
      <c r="AG80" s="101"/>
      <c r="AH80" s="99">
        <v>3</v>
      </c>
      <c r="AI80" s="100"/>
      <c r="AJ80" s="100"/>
      <c r="AK80" s="100"/>
      <c r="AL80" s="101"/>
      <c r="AM80" s="99">
        <v>1</v>
      </c>
      <c r="AN80" s="100"/>
      <c r="AO80" s="100"/>
      <c r="AP80" s="100"/>
      <c r="AQ80" s="101"/>
      <c r="AR80" s="99">
        <v>2</v>
      </c>
      <c r="AS80" s="100"/>
      <c r="AT80" s="100"/>
      <c r="AU80" s="100"/>
      <c r="AV80" s="101"/>
      <c r="AW80" s="99">
        <v>3</v>
      </c>
      <c r="AX80" s="100"/>
      <c r="AY80" s="100"/>
      <c r="AZ80" s="100"/>
      <c r="BA80" s="101"/>
      <c r="BB80" s="99">
        <v>3</v>
      </c>
      <c r="BC80" s="100"/>
      <c r="BD80" s="100"/>
      <c r="BE80" s="100"/>
      <c r="BF80" s="101"/>
    </row>
    <row r="81" spans="1:58" ht="13.9" customHeight="1" thickBot="1" x14ac:dyDescent="0.3">
      <c r="A81" s="93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5"/>
      <c r="P81" s="126"/>
      <c r="Q81" s="120" t="s">
        <v>65</v>
      </c>
      <c r="R81" s="121"/>
      <c r="S81" s="99">
        <v>1</v>
      </c>
      <c r="T81" s="100"/>
      <c r="U81" s="100"/>
      <c r="V81" s="100"/>
      <c r="W81" s="101"/>
      <c r="X81" s="99">
        <v>9</v>
      </c>
      <c r="Y81" s="100"/>
      <c r="Z81" s="100"/>
      <c r="AA81" s="100"/>
      <c r="AB81" s="101"/>
      <c r="AC81" s="99">
        <v>4</v>
      </c>
      <c r="AD81" s="100"/>
      <c r="AE81" s="100"/>
      <c r="AF81" s="100"/>
      <c r="AG81" s="101"/>
      <c r="AH81" s="99">
        <v>5</v>
      </c>
      <c r="AI81" s="100"/>
      <c r="AJ81" s="100"/>
      <c r="AK81" s="100"/>
      <c r="AL81" s="101"/>
      <c r="AM81" s="99">
        <v>2</v>
      </c>
      <c r="AN81" s="100"/>
      <c r="AO81" s="100"/>
      <c r="AP81" s="100"/>
      <c r="AQ81" s="101"/>
      <c r="AR81" s="99">
        <v>2</v>
      </c>
      <c r="AS81" s="100"/>
      <c r="AT81" s="100"/>
      <c r="AU81" s="100"/>
      <c r="AV81" s="101"/>
      <c r="AW81" s="99">
        <v>10</v>
      </c>
      <c r="AX81" s="100"/>
      <c r="AY81" s="100"/>
      <c r="AZ81" s="100"/>
      <c r="BA81" s="101"/>
      <c r="BB81" s="99">
        <v>4</v>
      </c>
      <c r="BC81" s="100"/>
      <c r="BD81" s="100"/>
      <c r="BE81" s="100"/>
      <c r="BF81" s="101"/>
    </row>
    <row r="82" spans="1:58" ht="15.75" customHeight="1" thickBot="1" x14ac:dyDescent="0.3">
      <c r="A82" s="96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8"/>
      <c r="P82" s="127"/>
      <c r="Q82" s="120" t="s">
        <v>66</v>
      </c>
      <c r="R82" s="121"/>
      <c r="S82" s="99">
        <v>1</v>
      </c>
      <c r="T82" s="100"/>
      <c r="U82" s="100"/>
      <c r="V82" s="100"/>
      <c r="W82" s="101"/>
      <c r="X82" s="99">
        <v>0</v>
      </c>
      <c r="Y82" s="100"/>
      <c r="Z82" s="100"/>
      <c r="AA82" s="100"/>
      <c r="AB82" s="101"/>
      <c r="AC82" s="99">
        <v>1</v>
      </c>
      <c r="AD82" s="100"/>
      <c r="AE82" s="100"/>
      <c r="AF82" s="100"/>
      <c r="AG82" s="101"/>
      <c r="AH82" s="99">
        <v>1</v>
      </c>
      <c r="AI82" s="100"/>
      <c r="AJ82" s="100"/>
      <c r="AK82" s="100"/>
      <c r="AL82" s="101"/>
      <c r="AM82" s="99">
        <v>1</v>
      </c>
      <c r="AN82" s="100"/>
      <c r="AO82" s="100"/>
      <c r="AP82" s="100"/>
      <c r="AQ82" s="101"/>
      <c r="AR82" s="99">
        <v>1</v>
      </c>
      <c r="AS82" s="100"/>
      <c r="AT82" s="100"/>
      <c r="AU82" s="100"/>
      <c r="AV82" s="101"/>
      <c r="AW82" s="99">
        <v>0</v>
      </c>
      <c r="AX82" s="100"/>
      <c r="AY82" s="100"/>
      <c r="AZ82" s="100"/>
      <c r="BA82" s="101"/>
      <c r="BB82" s="99">
        <v>0</v>
      </c>
      <c r="BC82" s="100"/>
      <c r="BD82" s="100"/>
      <c r="BE82" s="100"/>
      <c r="BF82" s="101"/>
    </row>
  </sheetData>
  <mergeCells count="139">
    <mergeCell ref="AZ1:BD1"/>
    <mergeCell ref="AV2:BD2"/>
    <mergeCell ref="Q82:R82"/>
    <mergeCell ref="A76:L76"/>
    <mergeCell ref="P76:P82"/>
    <mergeCell ref="Q76:R76"/>
    <mergeCell ref="Q77:R77"/>
    <mergeCell ref="Q78:R78"/>
    <mergeCell ref="Q79:R79"/>
    <mergeCell ref="Q80:R80"/>
    <mergeCell ref="BE6:BE7"/>
    <mergeCell ref="C9:J9"/>
    <mergeCell ref="A73:J73"/>
    <mergeCell ref="BC6:BC7"/>
    <mergeCell ref="BD6:BD7"/>
    <mergeCell ref="AR6:AR7"/>
    <mergeCell ref="AG6:AG7"/>
    <mergeCell ref="AH6:AH7"/>
    <mergeCell ref="AK6:AK7"/>
    <mergeCell ref="AL6:AL7"/>
    <mergeCell ref="AA6:AA7"/>
    <mergeCell ref="AB6:AB7"/>
    <mergeCell ref="X6:X7"/>
    <mergeCell ref="Y6:Y7"/>
    <mergeCell ref="Z6:Z7"/>
    <mergeCell ref="W6:W7"/>
    <mergeCell ref="A3:BF3"/>
    <mergeCell ref="Q81:R81"/>
    <mergeCell ref="BF6:BF7"/>
    <mergeCell ref="B75:J75"/>
    <mergeCell ref="AY6:AY7"/>
    <mergeCell ref="AZ6:AZ7"/>
    <mergeCell ref="BA6:BA7"/>
    <mergeCell ref="BB6:BB7"/>
    <mergeCell ref="AS6:AS7"/>
    <mergeCell ref="AT6:AT7"/>
    <mergeCell ref="AU6:AU7"/>
    <mergeCell ref="AV6:AV7"/>
    <mergeCell ref="AW6:AW7"/>
    <mergeCell ref="AX6:AX7"/>
    <mergeCell ref="AM6:AM7"/>
    <mergeCell ref="AN6:AN7"/>
    <mergeCell ref="AO6:AO7"/>
    <mergeCell ref="AP6:AP7"/>
    <mergeCell ref="AQ6:AQ7"/>
    <mergeCell ref="AD6:AD7"/>
    <mergeCell ref="AE6:AE7"/>
    <mergeCell ref="AF6:AF7"/>
    <mergeCell ref="U6:U7"/>
    <mergeCell ref="V6:V7"/>
    <mergeCell ref="AI6:AI7"/>
    <mergeCell ref="AJ6:AJ7"/>
    <mergeCell ref="AW5:BA5"/>
    <mergeCell ref="BB5:BF5"/>
    <mergeCell ref="A4:A8"/>
    <mergeCell ref="B4:B8"/>
    <mergeCell ref="C4:J8"/>
    <mergeCell ref="K4:R4"/>
    <mergeCell ref="S4:BF4"/>
    <mergeCell ref="K5:K7"/>
    <mergeCell ref="L5:L7"/>
    <mergeCell ref="M5:R5"/>
    <mergeCell ref="S5:W5"/>
    <mergeCell ref="X5:AB5"/>
    <mergeCell ref="P6:Q6"/>
    <mergeCell ref="T6:T7"/>
    <mergeCell ref="AC5:AG5"/>
    <mergeCell ref="AH5:AL5"/>
    <mergeCell ref="AM5:AQ5"/>
    <mergeCell ref="AR5:AV5"/>
    <mergeCell ref="M6:M7"/>
    <mergeCell ref="N6:N7"/>
    <mergeCell ref="O6:O7"/>
    <mergeCell ref="R6:R7"/>
    <mergeCell ref="S6:S7"/>
    <mergeCell ref="AC6:AC7"/>
    <mergeCell ref="S81:W81"/>
    <mergeCell ref="S82:W82"/>
    <mergeCell ref="X76:AB76"/>
    <mergeCell ref="X80:AB80"/>
    <mergeCell ref="X81:AB81"/>
    <mergeCell ref="X82:AB82"/>
    <mergeCell ref="X79:AB79"/>
    <mergeCell ref="X78:AB78"/>
    <mergeCell ref="X77:AB77"/>
    <mergeCell ref="S76:W76"/>
    <mergeCell ref="S77:W77"/>
    <mergeCell ref="S78:W78"/>
    <mergeCell ref="S79:W79"/>
    <mergeCell ref="S80:W80"/>
    <mergeCell ref="AR82:AV82"/>
    <mergeCell ref="AC82:AG82"/>
    <mergeCell ref="AH82:AL82"/>
    <mergeCell ref="AH81:AL81"/>
    <mergeCell ref="AH80:AL80"/>
    <mergeCell ref="AC76:AG76"/>
    <mergeCell ref="AC77:AG77"/>
    <mergeCell ref="AC78:AG78"/>
    <mergeCell ref="AC79:AG79"/>
    <mergeCell ref="AC80:AG80"/>
    <mergeCell ref="AH79:AL79"/>
    <mergeCell ref="AH78:AL78"/>
    <mergeCell ref="AH77:AL77"/>
    <mergeCell ref="AH76:AL76"/>
    <mergeCell ref="BB76:BF76"/>
    <mergeCell ref="BB77:BF77"/>
    <mergeCell ref="BB78:BF78"/>
    <mergeCell ref="BB79:BF79"/>
    <mergeCell ref="BB80:BF80"/>
    <mergeCell ref="BB81:BF81"/>
    <mergeCell ref="BB82:BF82"/>
    <mergeCell ref="AW76:BA76"/>
    <mergeCell ref="AW77:BA77"/>
    <mergeCell ref="AW78:BA78"/>
    <mergeCell ref="AW79:BA79"/>
    <mergeCell ref="B74:J74"/>
    <mergeCell ref="A77:O77"/>
    <mergeCell ref="A78:O78"/>
    <mergeCell ref="A79:O79"/>
    <mergeCell ref="A80:O80"/>
    <mergeCell ref="A81:O81"/>
    <mergeCell ref="A82:O82"/>
    <mergeCell ref="AW80:BA80"/>
    <mergeCell ref="AW81:BA81"/>
    <mergeCell ref="AW82:BA82"/>
    <mergeCell ref="AM76:AQ76"/>
    <mergeCell ref="AM77:AQ77"/>
    <mergeCell ref="AM78:AQ78"/>
    <mergeCell ref="AM79:AQ79"/>
    <mergeCell ref="AC81:AG81"/>
    <mergeCell ref="AM80:AQ80"/>
    <mergeCell ref="AM81:AQ81"/>
    <mergeCell ref="AM82:AQ82"/>
    <mergeCell ref="AR76:AV76"/>
    <mergeCell ref="AR77:AV77"/>
    <mergeCell ref="AR78:AV78"/>
    <mergeCell ref="AR79:AV79"/>
    <mergeCell ref="AR80:AV80"/>
    <mergeCell ref="AR81:AV81"/>
  </mergeCells>
  <pageMargins left="0.31496062992125984" right="0.31496062992125984" top="0.19685039370078741" bottom="0.27559055118110237" header="0.31496062992125984" footer="0.31496062992125984"/>
  <pageSetup paperSize="9" scale="2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2023-05-15T15:17:58Z</cp:lastPrinted>
  <dcterms:created xsi:type="dcterms:W3CDTF">2020-04-17T11:48:32Z</dcterms:created>
  <dcterms:modified xsi:type="dcterms:W3CDTF">2023-12-13T01:54:11Z</dcterms:modified>
</cp:coreProperties>
</file>