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B6827A61-96CC-4C57-A87A-50D1A8786C05}" xr6:coauthVersionLast="47" xr6:coauthVersionMax="47" xr10:uidLastSave="{00000000-0000-0000-0000-000000000000}"/>
  <bookViews>
    <workbookView xWindow="-120" yWindow="-120" windowWidth="29040" windowHeight="15840" firstSheet="2" activeTab="2"/>
  </bookViews>
  <sheets>
    <sheet name="граф аттестаций" sheetId="4" r:id="rId1"/>
    <sheet name="график уч процесса" sheetId="1" r:id="rId2"/>
    <sheet name="план уч.проц" sheetId="2" r:id="rId3"/>
    <sheet name="заголовок" sheetId="3" r:id="rId4"/>
    <sheet name="практика" sheetId="5" r:id="rId5"/>
  </sheets>
  <calcPr calcId="191029"/>
</workbook>
</file>

<file path=xl/calcChain.xml><?xml version="1.0" encoding="utf-8"?>
<calcChain xmlns="http://schemas.openxmlformats.org/spreadsheetml/2006/main">
  <c r="F10" i="2" l="1"/>
  <c r="F9" i="2" s="1"/>
  <c r="E34" i="2"/>
  <c r="G34" i="2"/>
  <c r="H34" i="2"/>
  <c r="I34" i="2"/>
  <c r="J34" i="2"/>
  <c r="K34" i="2"/>
  <c r="L34" i="2"/>
  <c r="M34" i="2"/>
  <c r="N34" i="2"/>
  <c r="O34" i="2"/>
  <c r="O33" i="2" s="1"/>
  <c r="P34" i="2"/>
  <c r="E30" i="2"/>
  <c r="F30" i="2"/>
  <c r="G30" i="2"/>
  <c r="H30" i="2"/>
  <c r="I30" i="2"/>
  <c r="J30" i="2"/>
  <c r="K30" i="2"/>
  <c r="L30" i="2"/>
  <c r="M30" i="2"/>
  <c r="N30" i="2"/>
  <c r="O30" i="2"/>
  <c r="O24" i="2" s="1"/>
  <c r="P30" i="2"/>
  <c r="D29" i="2"/>
  <c r="Q15" i="2"/>
  <c r="Q23" i="2"/>
  <c r="P90" i="2"/>
  <c r="O90" i="2"/>
  <c r="N90" i="2"/>
  <c r="M90" i="2"/>
  <c r="L90" i="2"/>
  <c r="K90" i="2"/>
  <c r="J90" i="2"/>
  <c r="I90" i="2"/>
  <c r="Q90" i="2" s="1"/>
  <c r="P89" i="2"/>
  <c r="O89" i="2"/>
  <c r="N89" i="2"/>
  <c r="M89" i="2"/>
  <c r="L89" i="2"/>
  <c r="K89" i="2"/>
  <c r="J89" i="2"/>
  <c r="I89" i="2"/>
  <c r="F83" i="2"/>
  <c r="Q83" i="2"/>
  <c r="F82" i="2"/>
  <c r="Q82" i="2" s="1"/>
  <c r="F81" i="2"/>
  <c r="D81" i="2" s="1"/>
  <c r="D79" i="2" s="1"/>
  <c r="F80" i="2"/>
  <c r="Q80" i="2" s="1"/>
  <c r="P79" i="2"/>
  <c r="O79" i="2"/>
  <c r="N79" i="2"/>
  <c r="M79" i="2"/>
  <c r="L79" i="2"/>
  <c r="K79" i="2"/>
  <c r="J79" i="2"/>
  <c r="I79" i="2"/>
  <c r="H79" i="2"/>
  <c r="G79" i="2"/>
  <c r="E79" i="2"/>
  <c r="Q18" i="2"/>
  <c r="P74" i="2"/>
  <c r="O74" i="2"/>
  <c r="N74" i="2"/>
  <c r="M74" i="2"/>
  <c r="L74" i="2"/>
  <c r="K74" i="2"/>
  <c r="J74" i="2"/>
  <c r="I74" i="2"/>
  <c r="H74" i="2"/>
  <c r="G74" i="2"/>
  <c r="E74" i="2"/>
  <c r="P70" i="2"/>
  <c r="O70" i="2"/>
  <c r="N70" i="2"/>
  <c r="M70" i="2"/>
  <c r="L70" i="2"/>
  <c r="K70" i="2"/>
  <c r="J70" i="2"/>
  <c r="I70" i="2"/>
  <c r="H70" i="2"/>
  <c r="G70" i="2"/>
  <c r="E70" i="2"/>
  <c r="P64" i="2"/>
  <c r="O64" i="2"/>
  <c r="N64" i="2"/>
  <c r="M64" i="2"/>
  <c r="L64" i="2"/>
  <c r="K64" i="2"/>
  <c r="J64" i="2"/>
  <c r="I64" i="2"/>
  <c r="H64" i="2"/>
  <c r="G64" i="2"/>
  <c r="E64" i="2"/>
  <c r="P59" i="2"/>
  <c r="O59" i="2"/>
  <c r="N59" i="2"/>
  <c r="M59" i="2"/>
  <c r="L59" i="2"/>
  <c r="K59" i="2"/>
  <c r="J59" i="2"/>
  <c r="I59" i="2"/>
  <c r="H59" i="2"/>
  <c r="G59" i="2"/>
  <c r="E59" i="2"/>
  <c r="P48" i="2"/>
  <c r="O48" i="2"/>
  <c r="O47" i="2"/>
  <c r="N48" i="2"/>
  <c r="M48" i="2"/>
  <c r="L48" i="2"/>
  <c r="L47" i="2" s="1"/>
  <c r="L33" i="2" s="1"/>
  <c r="K48" i="2"/>
  <c r="J48" i="2"/>
  <c r="J47" i="2" s="1"/>
  <c r="J33" i="2" s="1"/>
  <c r="I48" i="2"/>
  <c r="H48" i="2"/>
  <c r="G48" i="2"/>
  <c r="E48" i="2"/>
  <c r="D56" i="2"/>
  <c r="D55" i="2"/>
  <c r="Q55" i="2"/>
  <c r="Q56" i="2"/>
  <c r="Q22" i="2"/>
  <c r="Q21" i="2"/>
  <c r="Q20" i="2"/>
  <c r="Q17" i="2"/>
  <c r="Q14" i="2"/>
  <c r="Q13" i="2"/>
  <c r="Q53" i="2"/>
  <c r="Q46" i="2"/>
  <c r="Q38" i="2"/>
  <c r="Q32" i="2"/>
  <c r="Q29" i="2"/>
  <c r="Q27" i="2"/>
  <c r="F78" i="2"/>
  <c r="Q78" i="2" s="1"/>
  <c r="F77" i="2"/>
  <c r="Q77" i="2" s="1"/>
  <c r="F76" i="2"/>
  <c r="D76" i="2" s="1"/>
  <c r="F75" i="2"/>
  <c r="Q73" i="2"/>
  <c r="F72" i="2"/>
  <c r="Q72" i="2" s="1"/>
  <c r="F71" i="2"/>
  <c r="F70" i="2" s="1"/>
  <c r="Q69" i="2"/>
  <c r="F68" i="2"/>
  <c r="Q68" i="2"/>
  <c r="F67" i="2"/>
  <c r="Q67" i="2" s="1"/>
  <c r="F66" i="2"/>
  <c r="F64" i="2" s="1"/>
  <c r="D66" i="2"/>
  <c r="F65" i="2"/>
  <c r="Q65" i="2"/>
  <c r="F63" i="2"/>
  <c r="Q63" i="2"/>
  <c r="F62" i="2"/>
  <c r="Q62" i="2"/>
  <c r="F61" i="2"/>
  <c r="D61" i="2"/>
  <c r="D59" i="2" s="1"/>
  <c r="F60" i="2"/>
  <c r="Q60" i="2" s="1"/>
  <c r="F58" i="2"/>
  <c r="F48" i="2" s="1"/>
  <c r="Q58" i="2"/>
  <c r="Q57" i="2"/>
  <c r="Q54" i="2"/>
  <c r="D53" i="2"/>
  <c r="Q52" i="2"/>
  <c r="D51" i="2"/>
  <c r="Q50" i="2"/>
  <c r="Q49" i="2"/>
  <c r="F45" i="2"/>
  <c r="Q45" i="2" s="1"/>
  <c r="F44" i="2"/>
  <c r="Q44" i="2" s="1"/>
  <c r="F43" i="2"/>
  <c r="D43" i="2"/>
  <c r="F42" i="2"/>
  <c r="D42" i="2" s="1"/>
  <c r="F41" i="2"/>
  <c r="Q41" i="2" s="1"/>
  <c r="F40" i="2"/>
  <c r="Q40" i="2" s="1"/>
  <c r="F39" i="2"/>
  <c r="D39" i="2" s="1"/>
  <c r="F37" i="2"/>
  <c r="Q37" i="2" s="1"/>
  <c r="F36" i="2"/>
  <c r="D36" i="2" s="1"/>
  <c r="Q35" i="2"/>
  <c r="D32" i="2"/>
  <c r="D30" i="2" s="1"/>
  <c r="Q28" i="2"/>
  <c r="D28" i="2"/>
  <c r="D26" i="2"/>
  <c r="D25" i="2" s="1"/>
  <c r="Q94" i="2"/>
  <c r="Q93" i="2"/>
  <c r="Q92" i="2"/>
  <c r="BJ16" i="3"/>
  <c r="BI16" i="3"/>
  <c r="BH16" i="3"/>
  <c r="BE16" i="3"/>
  <c r="BD16" i="3"/>
  <c r="BK16" i="3"/>
  <c r="D52" i="2"/>
  <c r="D46" i="2"/>
  <c r="D38" i="2"/>
  <c r="D27" i="2"/>
  <c r="P25" i="2"/>
  <c r="P24" i="2" s="1"/>
  <c r="O25" i="2"/>
  <c r="N25" i="2"/>
  <c r="N24" i="2"/>
  <c r="M25" i="2"/>
  <c r="M24" i="2"/>
  <c r="L25" i="2"/>
  <c r="K25" i="2"/>
  <c r="K24" i="2"/>
  <c r="J25" i="2"/>
  <c r="J24" i="2" s="1"/>
  <c r="I25" i="2"/>
  <c r="I24" i="2" s="1"/>
  <c r="H25" i="2"/>
  <c r="H24" i="2"/>
  <c r="G25" i="2"/>
  <c r="G24" i="2" s="1"/>
  <c r="E25" i="2"/>
  <c r="E24" i="2" s="1"/>
  <c r="BJ21" i="3"/>
  <c r="BH20" i="3"/>
  <c r="BH19" i="3"/>
  <c r="BI18" i="3"/>
  <c r="BH18" i="3"/>
  <c r="BK18" i="3"/>
  <c r="BC21" i="3"/>
  <c r="BI17" i="3"/>
  <c r="BH17" i="3"/>
  <c r="BH21" i="3"/>
  <c r="BG17" i="3"/>
  <c r="BD17" i="3"/>
  <c r="BD21" i="3"/>
  <c r="Q11" i="2"/>
  <c r="Q16" i="2"/>
  <c r="Q51" i="2"/>
  <c r="F25" i="2"/>
  <c r="F24" i="2" s="1"/>
  <c r="D31" i="2"/>
  <c r="D50" i="2"/>
  <c r="Q26" i="2"/>
  <c r="Q31" i="2"/>
  <c r="D35" i="2"/>
  <c r="D49" i="2"/>
  <c r="D54" i="2"/>
  <c r="D75" i="2"/>
  <c r="D40" i="2"/>
  <c r="D67" i="2"/>
  <c r="D80" i="2"/>
  <c r="N47" i="2"/>
  <c r="Q61" i="2"/>
  <c r="D41" i="2"/>
  <c r="H47" i="2"/>
  <c r="BK17" i="3"/>
  <c r="D45" i="2"/>
  <c r="Q75" i="2"/>
  <c r="D60" i="2"/>
  <c r="Q76" i="2"/>
  <c r="Q43" i="2"/>
  <c r="D65" i="2"/>
  <c r="Q36" i="2" l="1"/>
  <c r="N33" i="2"/>
  <c r="N84" i="2" s="1"/>
  <c r="N88" i="2" s="1"/>
  <c r="G47" i="2"/>
  <c r="I47" i="2"/>
  <c r="I33" i="2" s="1"/>
  <c r="I84" i="2" s="1"/>
  <c r="I88" i="2" s="1"/>
  <c r="L24" i="2"/>
  <c r="P47" i="2"/>
  <c r="P33" i="2" s="1"/>
  <c r="P84" i="2" s="1"/>
  <c r="P88" i="2" s="1"/>
  <c r="Q89" i="2"/>
  <c r="E47" i="2"/>
  <c r="E33" i="2" s="1"/>
  <c r="E84" i="2" s="1"/>
  <c r="F59" i="2"/>
  <c r="D48" i="2"/>
  <c r="F74" i="2"/>
  <c r="J84" i="2"/>
  <c r="D64" i="2"/>
  <c r="Q66" i="2"/>
  <c r="Q42" i="2"/>
  <c r="K47" i="2"/>
  <c r="K33" i="2" s="1"/>
  <c r="K84" i="2" s="1"/>
  <c r="K88" i="2" s="1"/>
  <c r="H33" i="2"/>
  <c r="M47" i="2"/>
  <c r="M33" i="2" s="1"/>
  <c r="M84" i="2" s="1"/>
  <c r="M88" i="2" s="1"/>
  <c r="L84" i="2"/>
  <c r="L88" i="2" s="1"/>
  <c r="G33" i="2"/>
  <c r="G84" i="2" s="1"/>
  <c r="D24" i="2"/>
  <c r="D74" i="2"/>
  <c r="O84" i="2"/>
  <c r="O88" i="2" s="1"/>
  <c r="D37" i="2"/>
  <c r="D34" i="2" s="1"/>
  <c r="D44" i="2"/>
  <c r="Q39" i="2"/>
  <c r="H84" i="2"/>
  <c r="F34" i="2"/>
  <c r="Q81" i="2"/>
  <c r="D71" i="2"/>
  <c r="D70" i="2" s="1"/>
  <c r="F79" i="2"/>
  <c r="Q71" i="2"/>
  <c r="J88" i="2"/>
  <c r="Q88" i="2" l="1"/>
  <c r="D47" i="2"/>
  <c r="F47" i="2"/>
  <c r="F33" i="2" s="1"/>
  <c r="F84" i="2" s="1"/>
  <c r="D33" i="2"/>
  <c r="D84" i="2" s="1"/>
  <c r="Q84" i="2"/>
</calcChain>
</file>

<file path=xl/sharedStrings.xml><?xml version="1.0" encoding="utf-8"?>
<sst xmlns="http://schemas.openxmlformats.org/spreadsheetml/2006/main" count="582" uniqueCount="399">
  <si>
    <t>Номер календарных недель</t>
  </si>
  <si>
    <t>Порядковые номера недель учебного года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</si>
  <si>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</si>
  <si>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</si>
  <si>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</si>
  <si>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30авг-5сент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</si>
  <si>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</si>
  <si>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</si>
  <si>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</si>
  <si>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</si>
  <si>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</si>
  <si>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</si>
  <si>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</si>
  <si>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</si>
  <si>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</si>
  <si>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</si>
  <si>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</si>
  <si>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</si>
  <si>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27сен-3окт</t>
  </si>
  <si>
    <t>29нояб-5дек</t>
  </si>
  <si>
    <t>27дек-2янв</t>
  </si>
  <si>
    <t>31янв-6фев</t>
  </si>
  <si>
    <t>28фев-6мар</t>
  </si>
  <si>
    <t>28мар-3апр</t>
  </si>
  <si>
    <t>25апр-1мая</t>
  </si>
  <si>
    <t>30мая-5июн</t>
  </si>
  <si>
    <t>27июн-3июл</t>
  </si>
  <si>
    <t>29авг-4сен</t>
  </si>
  <si>
    <t>Физическая культура</t>
  </si>
  <si>
    <t>Профессиональные модули</t>
  </si>
  <si>
    <t>Профессиональный цикл</t>
  </si>
  <si>
    <t>Общепрофессиональный цикл</t>
  </si>
  <si>
    <t>Математический и общий естественнонаучный цикл</t>
  </si>
  <si>
    <t>Общий гуманитарный и социально-экономический цикл</t>
  </si>
  <si>
    <t>Общеобразовательный цикл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</si>
  <si>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</si>
  <si>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</si>
  <si>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</si>
  <si>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Формы промежуточной аттестации</t>
  </si>
  <si>
    <t>максимальная</t>
  </si>
  <si>
    <t>всего занятий</t>
  </si>
  <si>
    <t>Учебная нагрузка обучающихся(час.)</t>
  </si>
  <si>
    <t>Обязательная аудиторная</t>
  </si>
  <si>
    <t>I курс</t>
  </si>
  <si>
    <t>II курс</t>
  </si>
  <si>
    <t>III курс</t>
  </si>
  <si>
    <t>IV курс</t>
  </si>
  <si>
    <t>курсовых работ (проектов)</t>
  </si>
  <si>
    <t>0.000</t>
  </si>
  <si>
    <t>ПДП</t>
  </si>
  <si>
    <t>Преддипломная практика</t>
  </si>
  <si>
    <t>Распределение обязательной нагрузки по курсам и семестрам                                                           (час.в семестр)</t>
  </si>
  <si>
    <t>ЕН.00</t>
  </si>
  <si>
    <t>ОП.00</t>
  </si>
  <si>
    <t>Общепрофессиональные дисциплины</t>
  </si>
  <si>
    <t>ПМ.00</t>
  </si>
  <si>
    <t xml:space="preserve">Всего  </t>
  </si>
  <si>
    <t>экзаменов</t>
  </si>
  <si>
    <t>Иностранный язык</t>
  </si>
  <si>
    <t>Математика</t>
  </si>
  <si>
    <t>Основы безопасности жизнедеятельности</t>
  </si>
  <si>
    <t>Основы философии</t>
  </si>
  <si>
    <t>История</t>
  </si>
  <si>
    <t>ОП.03</t>
  </si>
  <si>
    <t>Безопасность жизнедеятельности</t>
  </si>
  <si>
    <t>ПМ.01</t>
  </si>
  <si>
    <t>Учебная практика</t>
  </si>
  <si>
    <t>Самостоятельная работа</t>
  </si>
  <si>
    <t>1. График учебного процесса</t>
  </si>
  <si>
    <t>2. Сводные данные по бюджету времени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</si>
  <si>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</si>
  <si>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</si>
  <si>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</si>
  <si>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</si>
  <si>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</si>
  <si>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</si>
  <si>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</si>
  <si>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</si>
  <si>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</si>
  <si>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</si>
  <si>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  </t>
  </si>
  <si>
    <t xml:space="preserve"> </t>
  </si>
  <si>
    <t>июль</t>
  </si>
  <si>
    <t>август</t>
  </si>
  <si>
    <t>курсы</t>
  </si>
  <si>
    <t>теор. обуч.</t>
  </si>
  <si>
    <t>промежуточн. аттестация. недель</t>
  </si>
  <si>
    <t>учебн. и производ. практика час.(нед)</t>
  </si>
  <si>
    <t>Государственная (итогов) аттестация</t>
  </si>
  <si>
    <t>недель</t>
  </si>
  <si>
    <t>1-- 7</t>
  </si>
  <si>
    <t>8 -- 14</t>
  </si>
  <si>
    <t>15--21</t>
  </si>
  <si>
    <t>22--28</t>
  </si>
  <si>
    <t>29--5</t>
  </si>
  <si>
    <t>6 -- 12</t>
  </si>
  <si>
    <t>13 -- 19</t>
  </si>
  <si>
    <t>20 -- 26</t>
  </si>
  <si>
    <t>27 -- 2</t>
  </si>
  <si>
    <t>2 -- 9</t>
  </si>
  <si>
    <t>10 --16</t>
  </si>
  <si>
    <t>17-23</t>
  </si>
  <si>
    <t>24 -- 30</t>
  </si>
  <si>
    <t>29 -- 4</t>
  </si>
  <si>
    <t>5 -- 11</t>
  </si>
  <si>
    <t>12 -- 18</t>
  </si>
  <si>
    <t>19 -- 25</t>
  </si>
  <si>
    <t>26 -- 1</t>
  </si>
  <si>
    <t>2 -- 8</t>
  </si>
  <si>
    <t>9 -- 15</t>
  </si>
  <si>
    <t>16 -- 22</t>
  </si>
  <si>
    <t>23 -- 1</t>
  </si>
  <si>
    <t>23 -- 29</t>
  </si>
  <si>
    <t>30 --- 5</t>
  </si>
  <si>
    <t>27 -- 3</t>
  </si>
  <si>
    <t>4 -- 10</t>
  </si>
  <si>
    <t>11 -- 17</t>
  </si>
  <si>
    <t>18 -- 24</t>
  </si>
  <si>
    <t>25 --31</t>
  </si>
  <si>
    <t>29 -- 5</t>
  </si>
  <si>
    <t>3 -- 9</t>
  </si>
  <si>
    <t>10 -- 16</t>
  </si>
  <si>
    <t>17 --- 23</t>
  </si>
  <si>
    <t>часов</t>
  </si>
  <si>
    <t>учебная
практика</t>
  </si>
  <si>
    <t>по профилю специальн.</t>
  </si>
  <si>
    <t>преддипл. практика</t>
  </si>
  <si>
    <t>Каникулы</t>
  </si>
  <si>
    <t>X</t>
  </si>
  <si>
    <t>III</t>
  </si>
  <si>
    <t>ИТОГО:</t>
  </si>
  <si>
    <t>Х</t>
  </si>
  <si>
    <t>Государственная итоговая аттестация</t>
  </si>
  <si>
    <t>Всего аттестаций  в  неделю</t>
  </si>
  <si>
    <t>Курс</t>
  </si>
  <si>
    <t>1.2. Календарный график аттестаций</t>
  </si>
  <si>
    <t>лаб и практ занятий, включая семинары</t>
  </si>
  <si>
    <t>УТВЕРЖДАЮ</t>
  </si>
  <si>
    <t>"</t>
  </si>
  <si>
    <t>г.</t>
  </si>
  <si>
    <t>№</t>
  </si>
  <si>
    <t>D</t>
  </si>
  <si>
    <t>7. Перечень необходимых кабинетов, лабораторий и т.д.</t>
  </si>
  <si>
    <t xml:space="preserve">№
</t>
  </si>
  <si>
    <t xml:space="preserve">НАИМЕНОВАНИЕ
</t>
  </si>
  <si>
    <t>Семестр</t>
  </si>
  <si>
    <t>Недель</t>
  </si>
  <si>
    <t>I</t>
  </si>
  <si>
    <t>Кабинеты</t>
  </si>
  <si>
    <t>II</t>
  </si>
  <si>
    <t>Лаборатории</t>
  </si>
  <si>
    <t>Спортивный комплекс</t>
  </si>
  <si>
    <t>Спортивный зал</t>
  </si>
  <si>
    <t>IV</t>
  </si>
  <si>
    <t>Библиотека</t>
  </si>
  <si>
    <t>V</t>
  </si>
  <si>
    <t>VI</t>
  </si>
  <si>
    <t>Актовый зал</t>
  </si>
  <si>
    <t>Учебная практика:</t>
  </si>
  <si>
    <t>5. Практика.</t>
  </si>
  <si>
    <t>Производственная практика (по профилю специальности):</t>
  </si>
  <si>
    <t xml:space="preserve">Производственная практика </t>
  </si>
  <si>
    <t>Производственная практика (Преддипломная)</t>
  </si>
  <si>
    <t>Директор            Н.И.</t>
  </si>
  <si>
    <t>Физика</t>
  </si>
  <si>
    <t>Основы экономики организации</t>
  </si>
  <si>
    <t>Менеджмент</t>
  </si>
  <si>
    <t>Охрана труда</t>
  </si>
  <si>
    <t>Инженерная графика</t>
  </si>
  <si>
    <t>Техническая механика</t>
  </si>
  <si>
    <t>Материаловедение</t>
  </si>
  <si>
    <t>Электротехника и электроника</t>
  </si>
  <si>
    <t>Метрология, стандартизация и сертификация</t>
  </si>
  <si>
    <t>Основы компьютерного моделирования</t>
  </si>
  <si>
    <t>Технология металлов</t>
  </si>
  <si>
    <t>Теплотехника</t>
  </si>
  <si>
    <t>Химические и физико-химические методы анализа</t>
  </si>
  <si>
    <t>Подготовка иведение технологичкских процессов плавки,литья и производства отливок из чёрных и цветных металлов</t>
  </si>
  <si>
    <t>Выбор исходных материалов для призводства отливок</t>
  </si>
  <si>
    <t>Анализ свойств и структуры материала</t>
  </si>
  <si>
    <t>Рациональные режимы технологических операций изготовления отливок</t>
  </si>
  <si>
    <t>Расчёты основных технико-экономических показателей производства отливок</t>
  </si>
  <si>
    <t>Оформление конструкторской и технологической документации</t>
  </si>
  <si>
    <t>Контроль за соблюдением технологической дисциплины и эффективным использованием технологического оборудования в литейном производстве чёрных и цветных металлов</t>
  </si>
  <si>
    <t>Основы входного контроля</t>
  </si>
  <si>
    <t>ПМ03</t>
  </si>
  <si>
    <t>Организация и планирование работы коллектива исполнителей при производстве тливок и обеспечение правил и норм охранытруда и техники безопасности на литейном участке</t>
  </si>
  <si>
    <t>Планирование этапов работ</t>
  </si>
  <si>
    <t>Организация работы исполнителей</t>
  </si>
  <si>
    <t>Проведение анализа травмоопасных  и вредных факторов в сфере профессиональной деятельности</t>
  </si>
  <si>
    <t>Фаттахова</t>
  </si>
  <si>
    <t>ОГСЭ.00</t>
  </si>
  <si>
    <t>П.00</t>
  </si>
  <si>
    <t>ПП.03</t>
  </si>
  <si>
    <t>ПМ.04</t>
  </si>
  <si>
    <t>Всего:</t>
  </si>
  <si>
    <t>УП.01</t>
  </si>
  <si>
    <t>ПП.01</t>
  </si>
  <si>
    <t>ПМ.02</t>
  </si>
  <si>
    <t>УП.02</t>
  </si>
  <si>
    <t>ПП.02</t>
  </si>
  <si>
    <t>ГИА</t>
  </si>
  <si>
    <t>Государственная ( итоговая) аттестация</t>
  </si>
  <si>
    <t>произ.пр.</t>
  </si>
  <si>
    <t>учебной пр.</t>
  </si>
  <si>
    <t>преддип.пр</t>
  </si>
  <si>
    <t>зачет</t>
  </si>
  <si>
    <t>дифф.зач</t>
  </si>
  <si>
    <t>дисцип.и МДК</t>
  </si>
  <si>
    <t>ПП.04</t>
  </si>
  <si>
    <t>Производственная практика</t>
  </si>
  <si>
    <t>Гуманитарных и социально-экономических дисциплин</t>
  </si>
  <si>
    <t>Математики</t>
  </si>
  <si>
    <t>Информатики и информационных технологий</t>
  </si>
  <si>
    <t>Инженерной графики</t>
  </si>
  <si>
    <t>Металлургического производства</t>
  </si>
  <si>
    <t>Экономических дисциплин</t>
  </si>
  <si>
    <t>Топлива и печей</t>
  </si>
  <si>
    <t>Оборудования термических цехов</t>
  </si>
  <si>
    <t>Метрологии, стандартизации и сертификации</t>
  </si>
  <si>
    <t>Безопасности и охраны труда</t>
  </si>
  <si>
    <t>Термической обработки металлов</t>
  </si>
  <si>
    <t>Электротехники и электроники</t>
  </si>
  <si>
    <t>Технической механики</t>
  </si>
  <si>
    <t>Химических и физико-химических методов анализа</t>
  </si>
  <si>
    <t>Согласовано:</t>
  </si>
  <si>
    <t>августа</t>
  </si>
  <si>
    <t>УП.03</t>
  </si>
  <si>
    <t>УП.04</t>
  </si>
  <si>
    <t>ПМ.05</t>
  </si>
  <si>
    <t>УП.05</t>
  </si>
  <si>
    <t>ПП.05</t>
  </si>
  <si>
    <t>Выполнение работ по одной или нескольким профессиям рабочих, должнстям служащих (Контролер в литейном производстве)</t>
  </si>
  <si>
    <t>Влияние модифицирования на свойства чугуна</t>
  </si>
  <si>
    <t>МДК.04.01</t>
  </si>
  <si>
    <t>МДК.05.01</t>
  </si>
  <si>
    <t>МДК05.02</t>
  </si>
  <si>
    <t>Влияние структуры чугуна на его свойства</t>
  </si>
  <si>
    <t>Влияние модификаторов на свойства чугунов</t>
  </si>
  <si>
    <t>Подготовка и ведение технологичкских процессов плавки,литья и производства отливок из чёрных и цветных металлов</t>
  </si>
  <si>
    <t>Мастерские</t>
  </si>
  <si>
    <t>Слесарная</t>
  </si>
  <si>
    <t>Механообрабатывающая</t>
  </si>
  <si>
    <t>дз;э/-;-/-;-/-;-</t>
  </si>
  <si>
    <t>-;дз/-;-/-;-/-;-</t>
  </si>
  <si>
    <t>-;-/дз ;-/-;-/-;-</t>
  </si>
  <si>
    <t>-;э/-;-/-;-/-;-</t>
  </si>
  <si>
    <t>-;-/-;дз/-;-/-;-</t>
  </si>
  <si>
    <t>-;-/-;дз/-; дз/дз ;-</t>
  </si>
  <si>
    <t>-;-/-;-/-;дз/-;-</t>
  </si>
  <si>
    <t>-;-/-;э/-;-/-;-</t>
  </si>
  <si>
    <t>-;-/-;-/-;-/дз;-</t>
  </si>
  <si>
    <t>-;-/-;-/э;-/-;-</t>
  </si>
  <si>
    <t>-;-/-;-/-;-/кдз;-</t>
  </si>
  <si>
    <t>'-;-/-;-/-;кдз/-;-</t>
  </si>
  <si>
    <t>-;-/-;-/-;кдз/-;-</t>
  </si>
  <si>
    <t>-;-/-;-/-;-/кэ;-</t>
  </si>
  <si>
    <t>-;-/-; -/-;-/дз;-</t>
  </si>
  <si>
    <t>Э</t>
  </si>
  <si>
    <t>К</t>
  </si>
  <si>
    <t>нед</t>
  </si>
  <si>
    <t>Ух</t>
  </si>
  <si>
    <t>Пх</t>
  </si>
  <si>
    <t>технический директор ОАО "Сиблитмаш"</t>
  </si>
  <si>
    <t>_______________В.Ф.Вергай</t>
  </si>
  <si>
    <r>
      <t>У</t>
    </r>
    <r>
      <rPr>
        <sz val="5"/>
        <rFont val="Times New Roman Cyr"/>
        <charset val="204"/>
      </rPr>
      <t>1</t>
    </r>
  </si>
  <si>
    <r>
      <t>П</t>
    </r>
    <r>
      <rPr>
        <sz val="5"/>
        <rFont val="Times New Roman Cyr"/>
        <charset val="204"/>
      </rPr>
      <t>1</t>
    </r>
  </si>
  <si>
    <r>
      <t>У</t>
    </r>
    <r>
      <rPr>
        <sz val="5"/>
        <rFont val="Times New Roman Cyr"/>
        <charset val="204"/>
      </rPr>
      <t>5</t>
    </r>
  </si>
  <si>
    <r>
      <t>П</t>
    </r>
    <r>
      <rPr>
        <sz val="5"/>
        <rFont val="Times New Roman Cyr"/>
        <charset val="204"/>
      </rPr>
      <t>5</t>
    </r>
  </si>
  <si>
    <r>
      <t>У</t>
    </r>
    <r>
      <rPr>
        <sz val="5"/>
        <rFont val="Times New Roman Cyr"/>
        <charset val="204"/>
      </rPr>
      <t>3</t>
    </r>
  </si>
  <si>
    <r>
      <t>П</t>
    </r>
    <r>
      <rPr>
        <sz val="5"/>
        <rFont val="Times New Roman Cyr"/>
        <charset val="204"/>
      </rPr>
      <t>3</t>
    </r>
  </si>
  <si>
    <r>
      <t>П</t>
    </r>
    <r>
      <rPr>
        <sz val="5"/>
        <rFont val="Times New Roman"/>
        <family val="1"/>
        <charset val="204"/>
      </rPr>
      <t>2</t>
    </r>
  </si>
  <si>
    <r>
      <t>П</t>
    </r>
    <r>
      <rPr>
        <sz val="5"/>
        <rFont val="Times New Roman Cyr"/>
        <charset val="204"/>
      </rPr>
      <t>2</t>
    </r>
  </si>
  <si>
    <r>
      <t>П</t>
    </r>
    <r>
      <rPr>
        <sz val="5"/>
        <rFont val="Times New Roman"/>
        <family val="1"/>
        <charset val="204"/>
      </rPr>
      <t>1</t>
    </r>
  </si>
  <si>
    <t>4 нед.</t>
  </si>
  <si>
    <t xml:space="preserve">8 сем </t>
  </si>
  <si>
    <r>
      <t>П</t>
    </r>
    <r>
      <rPr>
        <sz val="5"/>
        <rFont val="Times New Roman Cyr"/>
        <charset val="204"/>
      </rPr>
      <t>4</t>
    </r>
  </si>
  <si>
    <r>
      <rPr>
        <sz val="8"/>
        <rFont val="Times New Roman Cyr"/>
        <charset val="204"/>
      </rPr>
      <t>У</t>
    </r>
    <r>
      <rPr>
        <sz val="5"/>
        <rFont val="Times New Roman Cyr"/>
        <charset val="204"/>
      </rPr>
      <t xml:space="preserve"> 4</t>
    </r>
  </si>
  <si>
    <r>
      <t>П</t>
    </r>
    <r>
      <rPr>
        <sz val="5"/>
        <rFont val="Times New Roman"/>
        <family val="1"/>
        <charset val="204"/>
      </rPr>
      <t>5</t>
    </r>
  </si>
  <si>
    <r>
      <t>У</t>
    </r>
    <r>
      <rPr>
        <sz val="5"/>
        <rFont val="Times New Roman"/>
        <family val="1"/>
        <charset val="204"/>
      </rPr>
      <t>2</t>
    </r>
  </si>
  <si>
    <t>Контроль и приемка отливок</t>
  </si>
  <si>
    <t>-;- /-; -/дз;-/-;-</t>
  </si>
  <si>
    <t xml:space="preserve"> Модифицирование  чугуна</t>
  </si>
  <si>
    <t>Основы контроля за выполнением технологического процесса производства чёрных и цветных металлов</t>
  </si>
  <si>
    <t xml:space="preserve">- / 2 / 1 </t>
  </si>
  <si>
    <t>6 нед.</t>
  </si>
  <si>
    <t>3 сем 16нед</t>
  </si>
  <si>
    <t>Открытый стадион широкого профиля с элементами полосы препятствий</t>
  </si>
  <si>
    <t>Стрелковый тир (электронный)</t>
  </si>
  <si>
    <t>Читальный зал (с выходом в интернет)</t>
  </si>
  <si>
    <t>Металловедения</t>
  </si>
  <si>
    <t>Методов испытания и контроля качества металлов</t>
  </si>
  <si>
    <t>6.</t>
  </si>
  <si>
    <t>ОГСЭ.01.</t>
  </si>
  <si>
    <t>ОГСЭ.02.</t>
  </si>
  <si>
    <t>ОГСЭ.03.</t>
  </si>
  <si>
    <t>ОГСЭ.04.</t>
  </si>
  <si>
    <t>Общий гуманитарный и социально-экономический учебный цикл</t>
  </si>
  <si>
    <t>ЕН.01.</t>
  </si>
  <si>
    <t>ЕН.02.</t>
  </si>
  <si>
    <t>Математический и общий естественнонаучный учебный цикл</t>
  </si>
  <si>
    <t>Профессиональный учебный цикл</t>
  </si>
  <si>
    <t>МДК.01.01.</t>
  </si>
  <si>
    <t>МДК.01.02.</t>
  </si>
  <si>
    <t>МДК.01.03.</t>
  </si>
  <si>
    <t>МДК.01.04.</t>
  </si>
  <si>
    <t>МДК.01.05.</t>
  </si>
  <si>
    <t>МДК.01.06.</t>
  </si>
  <si>
    <t>МДК.02.01.</t>
  </si>
  <si>
    <t>МДК.02.02.</t>
  </si>
  <si>
    <t>МДК.03.01.</t>
  </si>
  <si>
    <t>МДК.03.02.</t>
  </si>
  <si>
    <t>Организация и планирование работы коллектива исполнителей при производстве отливок и обеспечение правил и норм охраны труда и техники безопасности на литейном участке</t>
  </si>
  <si>
    <t>МДК 03.03.</t>
  </si>
  <si>
    <t>Информатика</t>
  </si>
  <si>
    <t>з;дз/- ;-/-;-/-;-</t>
  </si>
  <si>
    <t>1 сем 17 нед</t>
  </si>
  <si>
    <t>2сем 22нед</t>
  </si>
  <si>
    <t>-;-/ э ;-/-;-/-;-</t>
  </si>
  <si>
    <t xml:space="preserve"> - ;-/з;дз/з;дз/дз;  - </t>
  </si>
  <si>
    <t>-;-/-;-/дз;-/-;-</t>
  </si>
  <si>
    <t>-;-/-;-/кэ;-/-;-</t>
  </si>
  <si>
    <t>-;-/ дз ;-/-;-/-;-</t>
  </si>
  <si>
    <t>-;-/-;-/-;э/-;-</t>
  </si>
  <si>
    <t>-;-/-;-/-;-/э;-</t>
  </si>
  <si>
    <t xml:space="preserve"> 2 / 8 / - </t>
  </si>
  <si>
    <t xml:space="preserve">- / 1 / 1 </t>
  </si>
  <si>
    <t>- / 10 / 2</t>
  </si>
  <si>
    <t>- / 2 / 1</t>
  </si>
  <si>
    <r>
      <t xml:space="preserve"> 2 / 9 / 1</t>
    </r>
    <r>
      <rPr>
        <sz val="10"/>
        <rFont val="Times New Roman"/>
        <family val="1"/>
        <charset val="204"/>
      </rPr>
      <t xml:space="preserve"> </t>
    </r>
  </si>
  <si>
    <t xml:space="preserve">- / 1 / 2 </t>
  </si>
  <si>
    <t>ОП.01.</t>
  </si>
  <si>
    <t>ОП.02.</t>
  </si>
  <si>
    <t>ОП.04.</t>
  </si>
  <si>
    <t>ОП.05.</t>
  </si>
  <si>
    <t>ОП.06.</t>
  </si>
  <si>
    <t>ОП 07.</t>
  </si>
  <si>
    <t>ОП.08.</t>
  </si>
  <si>
    <t>ОП.09.</t>
  </si>
  <si>
    <t>ОП.10.</t>
  </si>
  <si>
    <t>ОП.11.</t>
  </si>
  <si>
    <t>ОП.12.</t>
  </si>
  <si>
    <t>Порядок выполнения расчётов для проведения технологических процессов изготовления отливок</t>
  </si>
  <si>
    <t xml:space="preserve"> - / 2 /2 </t>
  </si>
  <si>
    <t>Консультации  в год по 4 часа на человека.</t>
  </si>
  <si>
    <t>МДК 01.07</t>
  </si>
  <si>
    <t>МДК 01.08</t>
  </si>
  <si>
    <t xml:space="preserve"> 4 сем 23нед     (21)</t>
  </si>
  <si>
    <t>5 сем 16 нед  (15)</t>
  </si>
  <si>
    <t>-;-/-; э/-;-/-;-</t>
  </si>
  <si>
    <t>6 сем 24нед  (13)</t>
  </si>
  <si>
    <t>7 сем 30 нед  (15)</t>
  </si>
  <si>
    <t>Устройство и эксплуатация литейного оборудования</t>
  </si>
  <si>
    <t>Устройство и эксплуатация печей литейных цехов</t>
  </si>
  <si>
    <t>-;-/дз;-/-;-/-;-</t>
  </si>
  <si>
    <t xml:space="preserve"> -/ 4 / 5</t>
  </si>
  <si>
    <t>- / 11 / 11</t>
  </si>
  <si>
    <t xml:space="preserve">- / 21 / 13 </t>
  </si>
  <si>
    <t>Литература</t>
  </si>
  <si>
    <t>Русский язык</t>
  </si>
  <si>
    <t>Неразрушающий контроль</t>
  </si>
  <si>
    <t>Виды неразрушающего контроля</t>
  </si>
  <si>
    <t>Оформление документации по видам контроля</t>
  </si>
  <si>
    <t>Производственая практика</t>
  </si>
  <si>
    <t>-;-/-;-/-;Э/-;-</t>
  </si>
  <si>
    <t>-;-/-;-/-;кэ/-;-</t>
  </si>
  <si>
    <t>- / 1 / 2</t>
  </si>
  <si>
    <t>3/40/23</t>
  </si>
  <si>
    <t>ПМ.06</t>
  </si>
  <si>
    <t>МДК.06.01</t>
  </si>
  <si>
    <t>МДК06.02</t>
  </si>
  <si>
    <t>УП.06</t>
  </si>
  <si>
    <t>ПП.06</t>
  </si>
  <si>
    <t xml:space="preserve">  1 /5 / 4</t>
  </si>
  <si>
    <t>Общеобразовательные  дисциплины</t>
  </si>
  <si>
    <t xml:space="preserve">  1 /8/ 6</t>
  </si>
  <si>
    <t>ОД.00</t>
  </si>
  <si>
    <t>ОД.01.</t>
  </si>
  <si>
    <t>ОД.02.</t>
  </si>
  <si>
    <t>ОД.03.</t>
  </si>
  <si>
    <t>ОД.04.</t>
  </si>
  <si>
    <t>Обществознание</t>
  </si>
  <si>
    <t>ОД.05.</t>
  </si>
  <si>
    <t>География</t>
  </si>
  <si>
    <t>ОД.06.</t>
  </si>
  <si>
    <t>ОД.07.</t>
  </si>
  <si>
    <t>Математика: алгебра,начала матем. анализа, геометрия</t>
  </si>
  <si>
    <t>э;э/-;-/-;-/-;-</t>
  </si>
  <si>
    <t>ОД.08.</t>
  </si>
  <si>
    <t>ОД.09.</t>
  </si>
  <si>
    <t>ОД.10.</t>
  </si>
  <si>
    <t>ОД.11.</t>
  </si>
  <si>
    <t xml:space="preserve"> э ;э/-;-/-;-/-;-</t>
  </si>
  <si>
    <t>ОД.12.</t>
  </si>
  <si>
    <t>Химия (в т.ч. индивид.проект)</t>
  </si>
  <si>
    <t>ОД.13.</t>
  </si>
  <si>
    <t>Биология</t>
  </si>
  <si>
    <t>Учебный план на 2023-2024 учебный год по специальности 22.02.03 " Литейное производство чёрных и цветных металлов" группа ЛП-23/9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</si>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</sst>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8"/>
      <name val="Times New Roman Cyr"/>
      <family val="1"/>
      <charset val="204"/>
    </font>
    <font>
      <sz val="6"/>
      <name val="Times New Roman Cyr"/>
      <family val="1"/>
      <charset val="204"/>
    </font>
    <font>
      <sz val="7"/>
      <name val="Arial Cyr"/>
    </font>
    <font>
      <sz val="7"/>
      <name val="Arial Cyr"/>
      <charset val="204"/>
    </font>
    <font>
      <sz val="7"/>
      <name val="Times New Roman Cyr"/>
      <family val="1"/>
      <charset val="204"/>
    </font>
    <font>
      <sz val="8"/>
      <name val="Arial Cyr"/>
      <family val="2"/>
      <charset val="204"/>
    </font>
    <font>
      <sz val="6"/>
      <name val="Arial Cyr"/>
    </font>
    <font>
      <b/>
      <sz val="8"/>
      <name val="Arial Cyr"/>
      <charset val="204"/>
    </font>
    <font>
      <sz val="8"/>
      <name val="Symbol"/>
      <family val="1"/>
      <charset val="2"/>
    </font>
    <font>
      <b/>
      <sz val="12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 Cyr"/>
      <charset val="204"/>
    </font>
    <font>
      <b/>
      <sz val="8"/>
      <name val="Times New Roman Cyr"/>
      <family val="1"/>
      <charset val="204"/>
    </font>
    <font>
      <sz val="10"/>
      <name val="Arial Cyr"/>
    </font>
    <font>
      <sz val="5"/>
      <name val="Times New Roman Cyr"/>
      <charset val="204"/>
    </font>
    <font>
      <sz val="10"/>
      <name val="Times New Roman Cyr"/>
      <charset val="204"/>
    </font>
    <font>
      <sz val="5"/>
      <name val="Times New Roman"/>
      <family val="1"/>
      <charset val="204"/>
    </font>
    <font>
      <sz val="8"/>
      <name val="Times New Roman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3" fillId="0" borderId="0"/>
  </cellStyleXfs>
  <cellXfs count="456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centerContinuous" vertical="center"/>
    </xf>
    <xf numFmtId="0" fontId="18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7" xfId="0" applyFont="1" applyBorder="1" applyAlignment="1">
      <alignment vertical="center" textRotation="90"/>
    </xf>
    <xf numFmtId="0" fontId="18" fillId="0" borderId="16" xfId="0" applyFont="1" applyBorder="1" applyAlignment="1">
      <alignment horizontal="centerContinuous" vertical="center" wrapText="1"/>
    </xf>
    <xf numFmtId="0" fontId="18" fillId="0" borderId="16" xfId="0" applyFont="1" applyBorder="1" applyAlignment="1">
      <alignment horizontal="centerContinuous" vertical="top" wrapText="1"/>
    </xf>
    <xf numFmtId="0" fontId="18" fillId="0" borderId="1" xfId="0" applyFont="1" applyBorder="1" applyAlignment="1">
      <alignment horizontal="centerContinuous" vertical="center"/>
    </xf>
    <xf numFmtId="0" fontId="18" fillId="0" borderId="17" xfId="0" applyFont="1" applyBorder="1" applyAlignment="1">
      <alignment textRotation="90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textRotation="90"/>
    </xf>
    <xf numFmtId="16" fontId="18" fillId="0" borderId="20" xfId="0" applyNumberFormat="1" applyFont="1" applyBorder="1" applyAlignment="1">
      <alignment horizontal="center" vertical="top" textRotation="90"/>
    </xf>
    <xf numFmtId="0" fontId="18" fillId="0" borderId="20" xfId="0" applyFont="1" applyBorder="1" applyAlignment="1">
      <alignment horizontal="center" vertical="top" textRotation="90"/>
    </xf>
    <xf numFmtId="0" fontId="18" fillId="0" borderId="21" xfId="0" applyFont="1" applyBorder="1" applyAlignment="1">
      <alignment horizontal="center" vertical="top" textRotation="90"/>
    </xf>
    <xf numFmtId="0" fontId="18" fillId="0" borderId="20" xfId="0" applyFont="1" applyBorder="1" applyAlignment="1">
      <alignment horizontal="left" textRotation="90" wrapText="1"/>
    </xf>
    <xf numFmtId="0" fontId="18" fillId="0" borderId="20" xfId="0" applyFont="1" applyBorder="1" applyAlignment="1">
      <alignment horizontal="center" textRotation="90"/>
    </xf>
    <xf numFmtId="0" fontId="18" fillId="0" borderId="20" xfId="0" applyFont="1" applyBorder="1" applyAlignment="1">
      <alignment horizont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textRotation="90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1" xfId="0" applyFont="1" applyBorder="1"/>
    <xf numFmtId="0" fontId="18" fillId="0" borderId="21" xfId="0" applyFont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178" fontId="18" fillId="0" borderId="22" xfId="0" applyNumberFormat="1" applyFont="1" applyBorder="1" applyAlignment="1">
      <alignment horizontal="center" vertical="center"/>
    </xf>
    <xf numFmtId="0" fontId="0" fillId="0" borderId="1" xfId="0" applyBorder="1"/>
    <xf numFmtId="0" fontId="2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8" xfId="0" applyFont="1" applyBorder="1"/>
    <xf numFmtId="0" fontId="18" fillId="0" borderId="25" xfId="0" applyFont="1" applyBorder="1" applyAlignment="1">
      <alignment horizontal="center" vertical="center"/>
    </xf>
    <xf numFmtId="0" fontId="24" fillId="0" borderId="0" xfId="0" applyFont="1"/>
    <xf numFmtId="0" fontId="0" fillId="0" borderId="26" xfId="0" applyBorder="1"/>
    <xf numFmtId="0" fontId="0" fillId="0" borderId="27" xfId="0" applyBorder="1"/>
    <xf numFmtId="0" fontId="0" fillId="0" borderId="28" xfId="0" applyBorder="1"/>
    <xf numFmtId="178" fontId="0" fillId="0" borderId="25" xfId="0" applyNumberFormat="1" applyBorder="1" applyAlignment="1">
      <alignment horizontal="center"/>
    </xf>
    <xf numFmtId="178" fontId="25" fillId="0" borderId="25" xfId="0" applyNumberFormat="1" applyFont="1" applyBorder="1" applyAlignment="1">
      <alignment horizontal="center"/>
    </xf>
    <xf numFmtId="178" fontId="25" fillId="0" borderId="29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Border="1"/>
    <xf numFmtId="0" fontId="20" fillId="0" borderId="1" xfId="0" applyFont="1" applyBorder="1" applyAlignment="1">
      <alignment vertical="center"/>
    </xf>
    <xf numFmtId="0" fontId="23" fillId="0" borderId="0" xfId="0" applyFont="1" applyBorder="1"/>
    <xf numFmtId="0" fontId="11" fillId="0" borderId="0" xfId="0" applyFont="1"/>
    <xf numFmtId="0" fontId="26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30" xfId="0" applyNumberFormat="1" applyFont="1" applyFill="1" applyBorder="1" applyAlignment="1" applyProtection="1">
      <alignment horizontal="left" vertical="top"/>
    </xf>
    <xf numFmtId="0" fontId="6" fillId="0" borderId="31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/>
    <xf numFmtId="0" fontId="25" fillId="0" borderId="0" xfId="0" applyFont="1" applyBorder="1"/>
    <xf numFmtId="0" fontId="26" fillId="0" borderId="8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7" fillId="0" borderId="0" xfId="0" applyFont="1"/>
    <xf numFmtId="0" fontId="0" fillId="0" borderId="32" xfId="0" applyBorder="1"/>
    <xf numFmtId="0" fontId="5" fillId="0" borderId="32" xfId="0" applyFont="1" applyBorder="1"/>
    <xf numFmtId="0" fontId="32" fillId="0" borderId="0" xfId="0" applyFont="1" applyAlignment="1">
      <alignment horizontal="left" readingOrder="1"/>
    </xf>
    <xf numFmtId="0" fontId="0" fillId="0" borderId="33" xfId="0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0" fillId="0" borderId="34" xfId="0" applyFont="1" applyBorder="1"/>
    <xf numFmtId="0" fontId="28" fillId="0" borderId="34" xfId="0" applyFont="1" applyBorder="1"/>
    <xf numFmtId="0" fontId="28" fillId="0" borderId="35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top" wrapText="1"/>
    </xf>
    <xf numFmtId="0" fontId="29" fillId="0" borderId="33" xfId="0" applyFont="1" applyBorder="1" applyAlignment="1">
      <alignment horizontal="center" wrapText="1"/>
    </xf>
    <xf numFmtId="0" fontId="5" fillId="0" borderId="3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8" fillId="0" borderId="36" xfId="0" applyFont="1" applyBorder="1" applyAlignment="1">
      <alignment horizontal="right"/>
    </xf>
    <xf numFmtId="0" fontId="30" fillId="0" borderId="28" xfId="0" applyFont="1" applyBorder="1" applyAlignment="1">
      <alignment horizontal="center"/>
    </xf>
    <xf numFmtId="0" fontId="5" fillId="0" borderId="36" xfId="0" applyFont="1" applyBorder="1"/>
    <xf numFmtId="0" fontId="6" fillId="0" borderId="27" xfId="0" applyFont="1" applyBorder="1" applyAlignment="1">
      <alignment horizontal="right"/>
    </xf>
    <xf numFmtId="0" fontId="33" fillId="0" borderId="0" xfId="0" applyFont="1" applyAlignment="1">
      <alignment horizontal="left" vertical="center" readingOrder="1"/>
    </xf>
    <xf numFmtId="0" fontId="31" fillId="0" borderId="0" xfId="0" applyFont="1" applyAlignment="1">
      <alignment vertical="center"/>
    </xf>
    <xf numFmtId="0" fontId="30" fillId="0" borderId="37" xfId="0" applyFont="1" applyBorder="1"/>
    <xf numFmtId="0" fontId="31" fillId="0" borderId="0" xfId="0" applyFont="1"/>
    <xf numFmtId="0" fontId="5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/>
    <xf numFmtId="0" fontId="9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57" xfId="0" applyFont="1" applyBorder="1" applyAlignment="1">
      <alignment horizontal="center" vertical="center" wrapText="1" readingOrder="1"/>
    </xf>
    <xf numFmtId="0" fontId="5" fillId="0" borderId="58" xfId="0" applyFont="1" applyBorder="1" applyAlignment="1">
      <alignment horizontal="center" vertical="center" wrapText="1" readingOrder="1"/>
    </xf>
    <xf numFmtId="0" fontId="5" fillId="0" borderId="42" xfId="0" applyFont="1" applyBorder="1" applyAlignment="1">
      <alignment horizontal="center" vertical="center" wrapText="1" readingOrder="1"/>
    </xf>
    <xf numFmtId="0" fontId="5" fillId="0" borderId="54" xfId="0" applyFont="1" applyBorder="1" applyAlignment="1">
      <alignment horizontal="center" vertical="center" wrapText="1" readingOrder="1"/>
    </xf>
    <xf numFmtId="0" fontId="5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10" fillId="0" borderId="61" xfId="0" applyNumberFormat="1" applyFont="1" applyFill="1" applyBorder="1" applyAlignment="1" applyProtection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61" xfId="0" applyNumberFormat="1" applyFont="1" applyFill="1" applyBorder="1" applyAlignment="1" applyProtection="1">
      <alignment horizontal="center" vertical="top"/>
    </xf>
    <xf numFmtId="0" fontId="5" fillId="0" borderId="6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62" xfId="0" applyFont="1" applyBorder="1" applyAlignment="1">
      <alignment horizontal="left" vertical="center" wrapText="1"/>
    </xf>
    <xf numFmtId="0" fontId="1" fillId="0" borderId="0" xfId="0" applyFont="1"/>
    <xf numFmtId="0" fontId="7" fillId="0" borderId="0" xfId="0" applyFont="1"/>
    <xf numFmtId="0" fontId="5" fillId="0" borderId="6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28" fillId="0" borderId="37" xfId="0" applyFont="1" applyBorder="1"/>
    <xf numFmtId="0" fontId="28" fillId="0" borderId="3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28" fillId="0" borderId="61" xfId="0" applyFont="1" applyBorder="1" applyAlignment="1">
      <alignment horizontal="center"/>
    </xf>
    <xf numFmtId="0" fontId="30" fillId="0" borderId="61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wrapText="1"/>
    </xf>
    <xf numFmtId="0" fontId="30" fillId="0" borderId="65" xfId="0" applyFont="1" applyBorder="1"/>
    <xf numFmtId="0" fontId="28" fillId="0" borderId="65" xfId="0" applyFont="1" applyBorder="1"/>
    <xf numFmtId="0" fontId="28" fillId="0" borderId="65" xfId="0" applyFont="1" applyBorder="1" applyAlignment="1">
      <alignment wrapText="1"/>
    </xf>
    <xf numFmtId="0" fontId="30" fillId="0" borderId="66" xfId="0" applyFont="1" applyBorder="1"/>
    <xf numFmtId="0" fontId="28" fillId="0" borderId="66" xfId="0" applyFont="1" applyBorder="1"/>
    <xf numFmtId="0" fontId="0" fillId="0" borderId="66" xfId="0" applyBorder="1"/>
    <xf numFmtId="0" fontId="30" fillId="0" borderId="67" xfId="0" applyFont="1" applyBorder="1"/>
    <xf numFmtId="0" fontId="6" fillId="0" borderId="68" xfId="0" applyFont="1" applyBorder="1" applyAlignment="1">
      <alignment vertical="center" wrapText="1"/>
    </xf>
    <xf numFmtId="0" fontId="5" fillId="0" borderId="69" xfId="0" applyFont="1" applyBorder="1"/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6" fillId="0" borderId="46" xfId="0" quotePrefix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20" xfId="0" applyFont="1" applyBorder="1" applyAlignment="1"/>
    <xf numFmtId="0" fontId="4" fillId="0" borderId="24" xfId="0" applyFont="1" applyBorder="1" applyAlignment="1"/>
    <xf numFmtId="0" fontId="5" fillId="0" borderId="8" xfId="0" applyFont="1" applyBorder="1"/>
    <xf numFmtId="0" fontId="18" fillId="0" borderId="8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41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83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28" fillId="0" borderId="85" xfId="0" applyFont="1" applyBorder="1"/>
    <xf numFmtId="0" fontId="0" fillId="0" borderId="85" xfId="0" applyBorder="1"/>
    <xf numFmtId="0" fontId="42" fillId="0" borderId="50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5" fillId="0" borderId="41" xfId="0" quotePrefix="1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7" xfId="0" quotePrefix="1" applyFont="1" applyBorder="1" applyAlignment="1">
      <alignment horizontal="center" wrapText="1"/>
    </xf>
    <xf numFmtId="0" fontId="42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14" fontId="6" fillId="0" borderId="46" xfId="0" quotePrefix="1" applyNumberFormat="1" applyFont="1" applyBorder="1" applyAlignment="1">
      <alignment horizontal="center" vertical="center" wrapText="1"/>
    </xf>
    <xf numFmtId="0" fontId="6" fillId="0" borderId="86" xfId="0" quotePrefix="1" applyFont="1" applyBorder="1" applyAlignment="1">
      <alignment horizont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 readingOrder="1"/>
    </xf>
    <xf numFmtId="0" fontId="5" fillId="3" borderId="58" xfId="0" applyFont="1" applyFill="1" applyBorder="1" applyAlignment="1">
      <alignment horizontal="center" vertical="center" wrapText="1" readingOrder="1"/>
    </xf>
    <xf numFmtId="0" fontId="5" fillId="3" borderId="40" xfId="0" applyFont="1" applyFill="1" applyBorder="1" applyAlignment="1">
      <alignment horizontal="center" vertical="center" wrapText="1" readingOrder="1"/>
    </xf>
    <xf numFmtId="0" fontId="5" fillId="3" borderId="56" xfId="0" applyFont="1" applyFill="1" applyBorder="1" applyAlignment="1">
      <alignment horizontal="center" vertical="center" wrapText="1" readingOrder="1"/>
    </xf>
    <xf numFmtId="0" fontId="5" fillId="3" borderId="55" xfId="0" applyFont="1" applyFill="1" applyBorder="1" applyAlignment="1">
      <alignment horizontal="center" vertical="center" wrapText="1" readingOrder="1"/>
    </xf>
    <xf numFmtId="0" fontId="5" fillId="3" borderId="43" xfId="0" applyFont="1" applyFill="1" applyBorder="1" applyAlignment="1">
      <alignment horizontal="center" vertical="center" wrapText="1" readingOrder="1"/>
    </xf>
    <xf numFmtId="0" fontId="5" fillId="3" borderId="85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6" fillId="3" borderId="46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5" fillId="3" borderId="90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5" fillId="3" borderId="94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70" xfId="0" applyFont="1" applyBorder="1"/>
    <xf numFmtId="0" fontId="6" fillId="0" borderId="101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5" fillId="0" borderId="39" xfId="0" quotePrefix="1" applyFont="1" applyBorder="1" applyAlignment="1">
      <alignment horizont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 readingOrder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0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 readingOrder="1"/>
    </xf>
    <xf numFmtId="0" fontId="5" fillId="3" borderId="4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46" xfId="0" applyFont="1" applyFill="1" applyBorder="1" applyAlignment="1">
      <alignment horizontal="left" vertical="center" wrapText="1"/>
    </xf>
    <xf numFmtId="0" fontId="6" fillId="3" borderId="46" xfId="0" quotePrefix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83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04" xfId="0" applyFont="1" applyFill="1" applyBorder="1" applyAlignment="1">
      <alignment horizontal="left" vertical="center" wrapText="1"/>
    </xf>
    <xf numFmtId="0" fontId="5" fillId="3" borderId="104" xfId="0" applyFont="1" applyFill="1" applyBorder="1" applyAlignment="1">
      <alignment horizontal="center"/>
    </xf>
    <xf numFmtId="0" fontId="5" fillId="3" borderId="104" xfId="0" applyFont="1" applyFill="1" applyBorder="1" applyAlignment="1">
      <alignment horizontal="center" vertical="center" wrapText="1"/>
    </xf>
    <xf numFmtId="0" fontId="5" fillId="3" borderId="10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38" xfId="0" quotePrefix="1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wrapText="1"/>
    </xf>
    <xf numFmtId="0" fontId="0" fillId="0" borderId="112" xfId="0" applyFont="1" applyBorder="1" applyAlignment="1">
      <alignment horizontal="center" wrapText="1"/>
    </xf>
    <xf numFmtId="0" fontId="5" fillId="0" borderId="81" xfId="0" applyFont="1" applyBorder="1" applyAlignment="1">
      <alignment horizontal="center" textRotation="90" wrapText="1"/>
    </xf>
    <xf numFmtId="0" fontId="5" fillId="0" borderId="44" xfId="0" applyFont="1" applyBorder="1" applyAlignment="1">
      <alignment horizontal="center" textRotation="90" wrapText="1"/>
    </xf>
    <xf numFmtId="0" fontId="5" fillId="0" borderId="49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7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 wrapText="1"/>
    </xf>
    <xf numFmtId="0" fontId="31" fillId="0" borderId="0" xfId="0" applyFont="1" applyAlignment="1"/>
    <xf numFmtId="0" fontId="0" fillId="0" borderId="0" xfId="0" applyAlignment="1"/>
    <xf numFmtId="0" fontId="0" fillId="0" borderId="71" xfId="0" applyBorder="1" applyAlignment="1"/>
    <xf numFmtId="0" fontId="5" fillId="0" borderId="5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textRotation="90" wrapText="1"/>
    </xf>
    <xf numFmtId="0" fontId="6" fillId="0" borderId="108" xfId="0" applyFont="1" applyBorder="1" applyAlignment="1">
      <alignment horizontal="center" vertical="center" textRotation="90" wrapText="1"/>
    </xf>
    <xf numFmtId="0" fontId="6" fillId="0" borderId="109" xfId="0" applyFont="1" applyBorder="1" applyAlignment="1">
      <alignment horizontal="center" vertical="center" textRotation="90" wrapText="1"/>
    </xf>
    <xf numFmtId="0" fontId="6" fillId="0" borderId="110" xfId="0" applyFont="1" applyBorder="1" applyAlignment="1">
      <alignment horizontal="center" vertical="center" textRotation="90" wrapText="1"/>
    </xf>
    <xf numFmtId="0" fontId="6" fillId="0" borderId="9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textRotation="90" wrapText="1"/>
    </xf>
    <xf numFmtId="0" fontId="5" fillId="0" borderId="30" xfId="0" applyNumberFormat="1" applyFont="1" applyFill="1" applyBorder="1" applyAlignment="1" applyProtection="1">
      <alignment horizontal="center" vertical="top"/>
    </xf>
    <xf numFmtId="0" fontId="6" fillId="0" borderId="31" xfId="0" applyNumberFormat="1" applyFont="1" applyFill="1" applyBorder="1" applyAlignment="1" applyProtection="1">
      <alignment horizontal="left" vertical="top"/>
    </xf>
    <xf numFmtId="0" fontId="18" fillId="0" borderId="116" xfId="0" applyFont="1" applyBorder="1" applyAlignment="1">
      <alignment horizontal="center" textRotation="90" wrapText="1"/>
    </xf>
    <xf numFmtId="0" fontId="0" fillId="0" borderId="42" xfId="0" applyBorder="1" applyAlignment="1">
      <alignment wrapText="1"/>
    </xf>
    <xf numFmtId="0" fontId="0" fillId="0" borderId="42" xfId="0" applyBorder="1" applyAlignment="1">
      <alignment textRotation="90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8" fillId="0" borderId="115" xfId="0" applyFont="1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43" fillId="0" borderId="0" xfId="1" applyAlignment="1">
      <alignment vertical="center"/>
    </xf>
    <xf numFmtId="0" fontId="43" fillId="0" borderId="0" xfId="1" applyAlignment="1">
      <alignment horizontal="center" vertical="center"/>
    </xf>
    <xf numFmtId="0" fontId="44" fillId="0" borderId="0" xfId="1" applyFont="1" applyAlignment="1">
      <alignment horizontal="center" vertical="center"/>
    </xf>
  </cellXfs>
  <cellStyles count="2">
    <cellStyle name="Обычный" xfId="0" builtinId="0"/>
    <cellStyle name="Обычный_37Учебный план ФГОС Сварщик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140804</xdr:colOff>
      <xdr:row>95</xdr:row>
      <xdr:rowOff>16567</xdr:rowOff>
    </xdr:from>
    <xdr:ext cx="5208291" cy="69424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ADFA09-B81D-82DB-1448-0FC26F987092}"/>
            </a:ext>
          </a:extLst>
        </xdr:cNvPr>
        <xdr:cNvSpPr txBox="1"/>
      </xdr:nvSpPr>
      <xdr:spPr>
        <a:xfrm>
          <a:off x="140804" y="17492871"/>
          <a:ext cx="5218044" cy="704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/>
        </a:p>
      </xdr:txBody>
    </xdr:sp>
    <xdr:clientData/>
  </xdr:oneCellAnchor>
  <xdr:twoCellAnchor editAs="oneCell">
    <xdr:from>
      <xdr:col>8</xdr:col>
      <xdr:colOff>112059</xdr:colOff>
      <xdr:row>1</xdr:row>
      <xdr:rowOff>22412</xdr:rowOff>
    </xdr:from>
    <xdr:to>
      <xdr:col>15</xdr:col>
      <xdr:colOff>313765</xdr:colOff>
      <xdr:row>1</xdr:row>
      <xdr:rowOff>961773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1FEA15-4930-4FC6-B82D-6BDFB7BC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7883" y="212912"/>
          <a:ext cx="2868706" cy="939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</xdr:row>
      <xdr:rowOff>112395</xdr:rowOff>
    </xdr:from>
    <xdr:to>
      <xdr:col>42</xdr:col>
      <xdr:colOff>123825</xdr:colOff>
      <xdr:row>13</xdr:row>
      <xdr:rowOff>1915</xdr:rowOff>
    </xdr:to>
    <xdr:sp macro="" textlink="">
      <xdr:nvSpPr>
        <xdr:cNvPr id="8884" name="Текст 2">
          <a:extLst>
            <a:ext uri="{FF2B5EF4-FFF2-40B4-BE49-F238E27FC236}">
              <a16:creationId xmlns:a16="http://schemas.microsoft.com/office/drawing/2014/main" id="{B2C8CFAF-5B8D-6A84-3099-A805549B8E81}"/>
            </a:ext>
          </a:extLst>
        </xdr:cNvPr>
        <xdr:cNvSpPr txBox="1">
          <a:spLocks noChangeArrowheads="1"/>
        </xdr:cNvSpPr>
      </xdr:nvSpPr>
      <xdr:spPr bwMode="auto">
        <a:xfrm>
          <a:off x="523875" y="1085850"/>
          <a:ext cx="5172075" cy="26098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УЧЕБНЫЙ ПЛАН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образовательного учреждения среднего профессионального образования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lnSpc>
              <a:spcPts val="1300"/>
            </a:lnSpc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Государственное бюджетное образовательное учреждение </a:t>
          </a:r>
        </a:p>
        <a:p>
          <a:pPr algn="l" rtl="0">
            <a:lnSpc>
              <a:spcPts val="13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 Новосибирской области "Новосибирский технологический техникум"</a:t>
          </a:r>
        </a:p>
        <a:p>
          <a:pPr algn="l" rtl="0">
            <a:lnSpc>
              <a:spcPts val="12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специальность 22.02.03 "Литейное производство чёрных и цветных металлов "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специализация   (код и наименование) 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квалификация  </a:t>
          </a:r>
          <a:r>
            <a:rPr lang="ru-RU" sz="1000" b="1" i="0" u="none" strike="noStrike" baseline="0">
              <a:solidFill>
                <a:srgbClr val="000000"/>
              </a:solidFill>
              <a:latin typeface="Calibri"/>
            </a:rPr>
            <a:t>:  </a:t>
          </a:r>
          <a:r>
            <a:rPr lang="ru-RU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техник </a:t>
          </a:r>
        </a:p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образовательный уровень СПО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r>
            <a:rPr lang="ru-RU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базовой подготовки</a:t>
          </a:r>
        </a:p>
        <a:p>
          <a:pPr algn="l" rtl="0">
            <a:lnSpc>
              <a:spcPts val="1200"/>
            </a:lnSpc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endParaRPr lang="ru-RU" sz="20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lnSpc>
              <a:spcPts val="1900"/>
            </a:lnSpc>
            <a:defRPr sz="1000"/>
          </a:pPr>
          <a:endParaRPr lang="ru-RU" sz="20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52</xdr:col>
      <xdr:colOff>47623</xdr:colOff>
      <xdr:row>6</xdr:row>
      <xdr:rowOff>142875</xdr:rowOff>
    </xdr:from>
    <xdr:to>
      <xdr:col>62</xdr:col>
      <xdr:colOff>200024</xdr:colOff>
      <xdr:row>11</xdr:row>
      <xdr:rowOff>428626</xdr:rowOff>
    </xdr:to>
    <xdr:sp macro="" textlink="">
      <xdr:nvSpPr>
        <xdr:cNvPr id="5" name="Текст 5">
          <a:extLst>
            <a:ext uri="{FF2B5EF4-FFF2-40B4-BE49-F238E27FC236}">
              <a16:creationId xmlns:a16="http://schemas.microsoft.com/office/drawing/2014/main" id="{66620554-DD51-1CA7-0BBC-3BCB8096A2EA}"/>
            </a:ext>
          </a:extLst>
        </xdr:cNvPr>
        <xdr:cNvSpPr txBox="1">
          <a:spLocks noChangeArrowheads="1"/>
        </xdr:cNvSpPr>
      </xdr:nvSpPr>
      <xdr:spPr bwMode="auto">
        <a:xfrm flipH="1">
          <a:off x="9458323" y="1114425"/>
          <a:ext cx="1962151" cy="155257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1" i="0">
              <a:latin typeface="+mn-lt"/>
              <a:ea typeface="+mn-ea"/>
              <a:cs typeface="+mn-cs"/>
            </a:rPr>
            <a:t>форма обучения</a:t>
          </a:r>
          <a:r>
            <a:rPr lang="ru-RU" sz="1100" b="0" i="0">
              <a:latin typeface="+mn-lt"/>
              <a:ea typeface="+mn-ea"/>
              <a:cs typeface="+mn-cs"/>
            </a:rPr>
            <a:t> </a:t>
          </a:r>
          <a:r>
            <a:rPr lang="ru-RU" sz="1100" b="0" i="0" baseline="0">
              <a:latin typeface="+mn-lt"/>
              <a:ea typeface="+mn-ea"/>
              <a:cs typeface="+mn-cs"/>
            </a:rPr>
            <a:t>     </a:t>
          </a:r>
          <a:r>
            <a:rPr lang="ru-RU" sz="1100" b="0" i="0" u="sng">
              <a:latin typeface="+mn-lt"/>
              <a:ea typeface="+mn-ea"/>
              <a:cs typeface="+mn-cs"/>
            </a:rPr>
            <a:t>очная                                             </a:t>
          </a:r>
          <a:endParaRPr lang="ru-RU" sz="1100" b="0" i="0">
            <a:latin typeface="+mn-lt"/>
            <a:ea typeface="+mn-ea"/>
            <a:cs typeface="+mn-cs"/>
          </a:endParaRPr>
        </a:p>
        <a:p>
          <a:pPr rtl="0"/>
          <a:endParaRPr lang="ru-RU" sz="1100" b="1" i="0">
            <a:latin typeface="+mn-lt"/>
            <a:ea typeface="+mn-ea"/>
            <a:cs typeface="+mn-cs"/>
          </a:endParaRPr>
        </a:p>
        <a:p>
          <a:pPr rtl="0"/>
          <a:r>
            <a:rPr lang="ru-RU" sz="1100" b="1" i="0">
              <a:latin typeface="+mn-lt"/>
              <a:ea typeface="+mn-ea"/>
              <a:cs typeface="+mn-cs"/>
            </a:rPr>
            <a:t>Нормативный срок обучения</a:t>
          </a:r>
          <a:r>
            <a:rPr lang="ru-RU" sz="1100" b="0" i="0">
              <a:latin typeface="+mn-lt"/>
              <a:ea typeface="+mn-ea"/>
              <a:cs typeface="+mn-cs"/>
            </a:rPr>
            <a:t>   </a:t>
          </a:r>
          <a:r>
            <a:rPr lang="ru-RU" sz="1100" b="0" i="0" u="sng">
              <a:latin typeface="+mn-lt"/>
              <a:ea typeface="+mn-ea"/>
              <a:cs typeface="+mn-cs"/>
            </a:rPr>
            <a:t>3 года 10 месяцев                        </a:t>
          </a:r>
          <a:endParaRPr lang="ru-RU"/>
        </a:p>
        <a:p>
          <a:pPr algn="l" rtl="0"/>
          <a:endParaRPr lang="ru-RU" sz="1100" b="1" i="0">
            <a:latin typeface="+mn-lt"/>
            <a:ea typeface="+mn-ea"/>
            <a:cs typeface="+mn-cs"/>
          </a:endParaRPr>
        </a:p>
        <a:p>
          <a:pPr algn="l" rtl="0"/>
          <a:r>
            <a:rPr lang="ru-RU" sz="1100" b="1" i="0">
              <a:latin typeface="+mn-lt"/>
              <a:ea typeface="+mn-ea"/>
              <a:cs typeface="+mn-cs"/>
            </a:rPr>
            <a:t>на базе</a:t>
          </a:r>
          <a:r>
            <a:rPr lang="ru-RU" sz="1100" b="0" i="0">
              <a:latin typeface="+mn-lt"/>
              <a:ea typeface="+mn-ea"/>
              <a:cs typeface="+mn-cs"/>
            </a:rPr>
            <a:t> </a:t>
          </a:r>
          <a:r>
            <a:rPr lang="ru-RU" sz="1100" b="0" i="0" baseline="0">
              <a:latin typeface="+mn-lt"/>
              <a:ea typeface="+mn-ea"/>
              <a:cs typeface="+mn-cs"/>
            </a:rPr>
            <a:t>    </a:t>
          </a:r>
          <a:r>
            <a:rPr lang="ru-RU" sz="1100" b="0" i="0" u="sng">
              <a:latin typeface="+mn-lt"/>
              <a:ea typeface="+mn-ea"/>
              <a:cs typeface="+mn-cs"/>
            </a:rPr>
            <a:t>основного   общего образования</a:t>
          </a:r>
          <a:endParaRPr lang="ru-RU" sz="1100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ru-RU"/>
            <a:t> 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  </a:t>
          </a:r>
          <a:endParaRPr lang="ru-RU" sz="1100" b="0" i="0" u="sng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180974</xdr:colOff>
      <xdr:row>22</xdr:row>
      <xdr:rowOff>153670</xdr:rowOff>
    </xdr:from>
    <xdr:to>
      <xdr:col>8</xdr:col>
      <xdr:colOff>9524</xdr:colOff>
      <xdr:row>25</xdr:row>
      <xdr:rowOff>44638</xdr:rowOff>
    </xdr:to>
    <xdr:sp macro="" textlink="">
      <xdr:nvSpPr>
        <xdr:cNvPr id="35" name="Текст 6">
          <a:extLst>
            <a:ext uri="{FF2B5EF4-FFF2-40B4-BE49-F238E27FC236}">
              <a16:creationId xmlns:a16="http://schemas.microsoft.com/office/drawing/2014/main" id="{5034D0E9-B622-922C-CBE4-8A3BE0D41998}"/>
            </a:ext>
          </a:extLst>
        </xdr:cNvPr>
        <xdr:cNvSpPr txBox="1">
          <a:spLocks noChangeArrowheads="1"/>
        </xdr:cNvSpPr>
      </xdr:nvSpPr>
      <xdr:spPr bwMode="auto">
        <a:xfrm>
          <a:off x="542924" y="10547350"/>
          <a:ext cx="914400" cy="384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</a:t>
          </a:r>
        </a:p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обучение </a:t>
          </a:r>
        </a:p>
      </xdr:txBody>
    </xdr:sp>
    <xdr:clientData/>
  </xdr:twoCellAnchor>
  <xdr:twoCellAnchor>
    <xdr:from>
      <xdr:col>8</xdr:col>
      <xdr:colOff>114300</xdr:colOff>
      <xdr:row>23</xdr:row>
      <xdr:rowOff>44450</xdr:rowOff>
    </xdr:from>
    <xdr:to>
      <xdr:col>14</xdr:col>
      <xdr:colOff>47625</xdr:colOff>
      <xdr:row>25</xdr:row>
      <xdr:rowOff>101674</xdr:rowOff>
    </xdr:to>
    <xdr:sp macro="" textlink="">
      <xdr:nvSpPr>
        <xdr:cNvPr id="36" name="Текст 7">
          <a:extLst>
            <a:ext uri="{FF2B5EF4-FFF2-40B4-BE49-F238E27FC236}">
              <a16:creationId xmlns:a16="http://schemas.microsoft.com/office/drawing/2014/main" id="{94209C58-9BEB-9D6E-FDCC-8F494C1A46E4}"/>
            </a:ext>
          </a:extLst>
        </xdr:cNvPr>
        <xdr:cNvSpPr txBox="1">
          <a:spLocks noChangeArrowheads="1"/>
        </xdr:cNvSpPr>
      </xdr:nvSpPr>
      <xdr:spPr bwMode="auto">
        <a:xfrm>
          <a:off x="1562100" y="10598150"/>
          <a:ext cx="1019175" cy="38107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Учебная практика по модулю</a:t>
          </a:r>
          <a:endParaRPr lang="ru-RU" sz="8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123825</xdr:colOff>
      <xdr:row>23</xdr:row>
      <xdr:rowOff>47625</xdr:rowOff>
    </xdr:from>
    <xdr:to>
      <xdr:col>24</xdr:col>
      <xdr:colOff>114300</xdr:colOff>
      <xdr:row>25</xdr:row>
      <xdr:rowOff>57150</xdr:rowOff>
    </xdr:to>
    <xdr:sp macro="" textlink="">
      <xdr:nvSpPr>
        <xdr:cNvPr id="11480" name="Текст 8">
          <a:extLst>
            <a:ext uri="{FF2B5EF4-FFF2-40B4-BE49-F238E27FC236}">
              <a16:creationId xmlns:a16="http://schemas.microsoft.com/office/drawing/2014/main" id="{9C087E5C-D648-7F1F-ED94-17A031221501}"/>
            </a:ext>
          </a:extLst>
        </xdr:cNvPr>
        <xdr:cNvSpPr txBox="1">
          <a:spLocks noChangeArrowheads="1"/>
        </xdr:cNvSpPr>
      </xdr:nvSpPr>
      <xdr:spPr bwMode="auto">
        <a:xfrm>
          <a:off x="3381375" y="6057900"/>
          <a:ext cx="107632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133351</xdr:colOff>
      <xdr:row>23</xdr:row>
      <xdr:rowOff>44450</xdr:rowOff>
    </xdr:from>
    <xdr:to>
      <xdr:col>21</xdr:col>
      <xdr:colOff>9525</xdr:colOff>
      <xdr:row>25</xdr:row>
      <xdr:rowOff>109370</xdr:rowOff>
    </xdr:to>
    <xdr:sp macro="" textlink="">
      <xdr:nvSpPr>
        <xdr:cNvPr id="38" name="Текст 9">
          <a:extLst>
            <a:ext uri="{FF2B5EF4-FFF2-40B4-BE49-F238E27FC236}">
              <a16:creationId xmlns:a16="http://schemas.microsoft.com/office/drawing/2014/main" id="{E4E5F035-6732-AA57-D2B1-31355BDAD72D}"/>
            </a:ext>
          </a:extLst>
        </xdr:cNvPr>
        <xdr:cNvSpPr txBox="1">
          <a:spLocks noChangeArrowheads="1"/>
        </xdr:cNvSpPr>
      </xdr:nvSpPr>
      <xdr:spPr bwMode="auto">
        <a:xfrm>
          <a:off x="2847976" y="10607675"/>
          <a:ext cx="962024" cy="38107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 практика по модулю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133350</xdr:colOff>
      <xdr:row>23</xdr:row>
      <xdr:rowOff>109221</xdr:rowOff>
    </xdr:from>
    <xdr:to>
      <xdr:col>35</xdr:col>
      <xdr:colOff>76199</xdr:colOff>
      <xdr:row>25</xdr:row>
      <xdr:rowOff>120811</xdr:rowOff>
    </xdr:to>
    <xdr:sp macro="" textlink="">
      <xdr:nvSpPr>
        <xdr:cNvPr id="39" name="Текст 10">
          <a:extLst>
            <a:ext uri="{FF2B5EF4-FFF2-40B4-BE49-F238E27FC236}">
              <a16:creationId xmlns:a16="http://schemas.microsoft.com/office/drawing/2014/main" id="{C890C804-4B29-ED21-6E15-7F3FF7919F74}"/>
            </a:ext>
          </a:extLst>
        </xdr:cNvPr>
        <xdr:cNvSpPr txBox="1">
          <a:spLocks noChangeArrowheads="1"/>
        </xdr:cNvSpPr>
      </xdr:nvSpPr>
      <xdr:spPr bwMode="auto">
        <a:xfrm>
          <a:off x="5200650" y="10664826"/>
          <a:ext cx="1209674" cy="34298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преддипломн</a:t>
          </a:r>
        </a:p>
        <a:p>
          <a:pPr algn="ctr" rtl="0">
            <a:lnSpc>
              <a:spcPts val="1100"/>
            </a:lnSpc>
            <a:defRPr sz="1000"/>
          </a:pPr>
          <a:r>
            <a:rPr lang="ru-RU" sz="8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практика</a:t>
          </a:r>
          <a:r>
            <a:rPr lang="ru-RU" sz="10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ru-RU" sz="800" b="1" i="0" strike="noStrike">
            <a:solidFill>
              <a:sysClr val="windowText" lastClr="000000"/>
            </a:solidFill>
            <a:latin typeface="Arial Cyr"/>
          </a:endParaRPr>
        </a:p>
      </xdr:txBody>
    </xdr:sp>
    <xdr:clientData/>
  </xdr:twoCellAnchor>
  <xdr:twoCellAnchor>
    <xdr:from>
      <xdr:col>36</xdr:col>
      <xdr:colOff>85724</xdr:colOff>
      <xdr:row>23</xdr:row>
      <xdr:rowOff>118746</xdr:rowOff>
    </xdr:from>
    <xdr:to>
      <xdr:col>41</xdr:col>
      <xdr:colOff>66668</xdr:colOff>
      <xdr:row>25</xdr:row>
      <xdr:rowOff>109309</xdr:rowOff>
    </xdr:to>
    <xdr:sp macro="" textlink="">
      <xdr:nvSpPr>
        <xdr:cNvPr id="40" name="Текст 11">
          <a:extLst>
            <a:ext uri="{FF2B5EF4-FFF2-40B4-BE49-F238E27FC236}">
              <a16:creationId xmlns:a16="http://schemas.microsoft.com/office/drawing/2014/main" id="{23C19608-E9B4-1EEF-9B7F-A6173B7CEE46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600824" y="10674351"/>
          <a:ext cx="885819" cy="3144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49</xdr:col>
      <xdr:colOff>161924</xdr:colOff>
      <xdr:row>22</xdr:row>
      <xdr:rowOff>98426</xdr:rowOff>
    </xdr:from>
    <xdr:to>
      <xdr:col>55</xdr:col>
      <xdr:colOff>238124</xdr:colOff>
      <xdr:row>25</xdr:row>
      <xdr:rowOff>101661</xdr:rowOff>
    </xdr:to>
    <xdr:sp macro="" textlink="">
      <xdr:nvSpPr>
        <xdr:cNvPr id="41" name="Текст 12">
          <a:extLst>
            <a:ext uri="{FF2B5EF4-FFF2-40B4-BE49-F238E27FC236}">
              <a16:creationId xmlns:a16="http://schemas.microsoft.com/office/drawing/2014/main" id="{4FCB871A-FA85-7D7E-EB6C-9712ECCCC9CE}"/>
            </a:ext>
          </a:extLst>
        </xdr:cNvPr>
        <xdr:cNvSpPr txBox="1">
          <a:spLocks noChangeArrowheads="1"/>
        </xdr:cNvSpPr>
      </xdr:nvSpPr>
      <xdr:spPr bwMode="auto">
        <a:xfrm>
          <a:off x="9039224" y="10490201"/>
          <a:ext cx="1190625" cy="48901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ru-RU" sz="900" b="1" i="0">
              <a:latin typeface="Times New Roman" pitchFamily="18" charset="0"/>
              <a:ea typeface="+mn-ea"/>
              <a:cs typeface="Times New Roman" pitchFamily="18" charset="0"/>
            </a:rPr>
            <a:t>Государственная (</a:t>
          </a:r>
          <a:r>
            <a:rPr lang="ru-RU" sz="800" b="1" i="0">
              <a:latin typeface="Times New Roman" pitchFamily="18" charset="0"/>
              <a:ea typeface="+mn-ea"/>
              <a:cs typeface="Times New Roman" pitchFamily="18" charset="0"/>
            </a:rPr>
            <a:t>итоговая</a:t>
          </a:r>
          <a:r>
            <a:rPr lang="ru-RU" sz="900" b="1" i="0">
              <a:latin typeface="Times New Roman" pitchFamily="18" charset="0"/>
              <a:ea typeface="+mn-ea"/>
              <a:cs typeface="Times New Roman" pitchFamily="18" charset="0"/>
            </a:rPr>
            <a:t>) аттестация</a:t>
          </a:r>
          <a:endParaRPr lang="ru-RU" sz="900" b="1">
            <a:latin typeface="Times New Roman" pitchFamily="18" charset="0"/>
            <a:cs typeface="Times New Roman" pitchFamily="18" charset="0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66676</xdr:colOff>
      <xdr:row>21</xdr:row>
      <xdr:rowOff>88900</xdr:rowOff>
    </xdr:from>
    <xdr:to>
      <xdr:col>1</xdr:col>
      <xdr:colOff>114301</xdr:colOff>
      <xdr:row>26</xdr:row>
      <xdr:rowOff>120649</xdr:rowOff>
    </xdr:to>
    <xdr:sp macro="" textlink="">
      <xdr:nvSpPr>
        <xdr:cNvPr id="42" name="Текст 13">
          <a:extLst>
            <a:ext uri="{FF2B5EF4-FFF2-40B4-BE49-F238E27FC236}">
              <a16:creationId xmlns:a16="http://schemas.microsoft.com/office/drawing/2014/main" id="{52ACA020-923F-B0B1-7D18-B64080B1E643}"/>
            </a:ext>
          </a:extLst>
        </xdr:cNvPr>
        <xdr:cNvSpPr txBox="1">
          <a:spLocks noChangeArrowheads="1"/>
        </xdr:cNvSpPr>
      </xdr:nvSpPr>
      <xdr:spPr bwMode="auto">
        <a:xfrm>
          <a:off x="66676" y="10309225"/>
          <a:ext cx="228600" cy="8604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ОБОЗНАЧЕНИЯ</a:t>
          </a:r>
        </a:p>
      </xdr:txBody>
    </xdr:sp>
    <xdr:clientData/>
  </xdr:twoCellAnchor>
  <xdr:twoCellAnchor>
    <xdr:from>
      <xdr:col>22</xdr:col>
      <xdr:colOff>123826</xdr:colOff>
      <xdr:row>23</xdr:row>
      <xdr:rowOff>73025</xdr:rowOff>
    </xdr:from>
    <xdr:to>
      <xdr:col>28</xdr:col>
      <xdr:colOff>9526</xdr:colOff>
      <xdr:row>25</xdr:row>
      <xdr:rowOff>44537</xdr:rowOff>
    </xdr:to>
    <xdr:sp macro="" textlink="">
      <xdr:nvSpPr>
        <xdr:cNvPr id="43" name="Текст 14">
          <a:extLst>
            <a:ext uri="{FF2B5EF4-FFF2-40B4-BE49-F238E27FC236}">
              <a16:creationId xmlns:a16="http://schemas.microsoft.com/office/drawing/2014/main" id="{A778E4D5-A7C6-F6DE-3986-08063BBD7D1A}"/>
            </a:ext>
          </a:extLst>
        </xdr:cNvPr>
        <xdr:cNvSpPr txBox="1">
          <a:spLocks noChangeArrowheads="1"/>
        </xdr:cNvSpPr>
      </xdr:nvSpPr>
      <xdr:spPr bwMode="auto">
        <a:xfrm>
          <a:off x="4105276" y="10626725"/>
          <a:ext cx="971550" cy="30489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1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промежуточная</a:t>
          </a: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 </a:t>
          </a:r>
        </a:p>
        <a:p>
          <a:pPr algn="l" rtl="1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аттестация</a:t>
          </a:r>
        </a:p>
      </xdr:txBody>
    </xdr:sp>
    <xdr:clientData/>
  </xdr:twoCellAnchor>
  <xdr:twoCellAnchor>
    <xdr:from>
      <xdr:col>43</xdr:col>
      <xdr:colOff>95247</xdr:colOff>
      <xdr:row>22</xdr:row>
      <xdr:rowOff>82551</xdr:rowOff>
    </xdr:from>
    <xdr:to>
      <xdr:col>48</xdr:col>
      <xdr:colOff>152399</xdr:colOff>
      <xdr:row>25</xdr:row>
      <xdr:rowOff>133408</xdr:rowOff>
    </xdr:to>
    <xdr:sp macro="" textlink="">
      <xdr:nvSpPr>
        <xdr:cNvPr id="44" name="Текст 11">
          <a:extLst>
            <a:ext uri="{FF2B5EF4-FFF2-40B4-BE49-F238E27FC236}">
              <a16:creationId xmlns:a16="http://schemas.microsoft.com/office/drawing/2014/main" id="{36449316-3469-BBAD-288F-3E9198D92D61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77172" y="10483851"/>
          <a:ext cx="962027" cy="52704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Подготовка к </a:t>
          </a:r>
          <a:r>
            <a:rPr lang="ru-RU" sz="800" b="1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Государственной</a:t>
          </a:r>
          <a:r>
            <a:rPr lang="ru-RU" sz="800" b="1" i="0" strike="noStrike">
              <a:solidFill>
                <a:sysClr val="windowText" lastClr="000000"/>
              </a:solidFill>
              <a:latin typeface="Arial Cyr"/>
            </a:rPr>
            <a:t> (итоговой) аттестации</a:t>
          </a:r>
          <a:endParaRPr lang="ru-RU" sz="8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175260</xdr:rowOff>
    </xdr:from>
    <xdr:to>
      <xdr:col>3</xdr:col>
      <xdr:colOff>274321</xdr:colOff>
      <xdr:row>29</xdr:row>
      <xdr:rowOff>58115</xdr:rowOff>
    </xdr:to>
    <xdr:sp macro="" textlink="">
      <xdr:nvSpPr>
        <xdr:cNvPr id="2" name="Текст 1">
          <a:extLst>
            <a:ext uri="{FF2B5EF4-FFF2-40B4-BE49-F238E27FC236}">
              <a16:creationId xmlns:a16="http://schemas.microsoft.com/office/drawing/2014/main" id="{00471156-F65F-8551-A6BC-D6D7AA6E179D}"/>
            </a:ext>
          </a:extLst>
        </xdr:cNvPr>
        <xdr:cNvSpPr txBox="1">
          <a:spLocks noChangeArrowheads="1"/>
        </xdr:cNvSpPr>
      </xdr:nvSpPr>
      <xdr:spPr bwMode="auto">
        <a:xfrm>
          <a:off x="47625" y="3667125"/>
          <a:ext cx="4200525" cy="1266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  Государственная итоговая аттестация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6.1 </a:t>
          </a:r>
          <a:r>
            <a:rPr lang="ru-RU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Программа базовой  подготовки </a:t>
          </a:r>
          <a:endParaRPr lang="ru-RU" sz="12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6.1. 1Дипломный проект (работа)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Выполнение дипломного проекта (работы) с </a:t>
          </a:r>
          <a:r>
            <a:rPr lang="ru-RU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18 мая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 _</a:t>
          </a:r>
          <a:r>
            <a:rPr lang="ru-RU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14 июня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(всего 4 нед.)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Защита дипломного проекта (работы) с </a:t>
          </a:r>
          <a:r>
            <a:rPr lang="ru-RU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15 июня 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 </a:t>
          </a:r>
          <a:r>
            <a:rPr lang="ru-RU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28 июня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(всего 2  нед.)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     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workbookViewId="0">
      <selection sqref="A1:IV65536"/>
    </sheetView>
  </sheetViews>
  <sheetFormatPr defaultRowHeight="10.5" x14ac:dyDescent="0.2"/>
  <cols>
    <col min="1" max="1" width="2.28515625" style="3" customWidth="1"/>
    <col min="2" max="2" width="6.28515625" style="3" customWidth="1"/>
    <col min="3" max="3" width="8.85546875" style="3" customWidth="1"/>
    <col min="4" max="56" width="2.28515625" style="3" customWidth="1"/>
    <col min="57" max="57" width="6.5703125" style="3" customWidth="1"/>
    <col min="58" max="16384" width="9.140625" style="3"/>
  </cols>
  <sheetData>
    <row r="1" spans="1:57" ht="12.75" x14ac:dyDescent="0.2">
      <c r="B1" s="7" t="s">
        <v>135</v>
      </c>
    </row>
    <row r="2" spans="1:57" ht="45.75" customHeight="1" x14ac:dyDescent="0.2">
      <c r="A2" s="381" t="s">
        <v>134</v>
      </c>
      <c r="B2" s="376" t="s">
        <v>2</v>
      </c>
      <c r="C2" s="376" t="s">
        <v>3</v>
      </c>
      <c r="D2" s="1" t="s">
        <v>5</v>
      </c>
      <c r="E2" s="368" t="s">
        <v>6</v>
      </c>
      <c r="F2" s="369"/>
      <c r="G2" s="370"/>
      <c r="H2" s="1" t="s">
        <v>18</v>
      </c>
      <c r="I2" s="368" t="s">
        <v>7</v>
      </c>
      <c r="J2" s="369"/>
      <c r="K2" s="369"/>
      <c r="L2" s="370"/>
      <c r="M2" s="368" t="s">
        <v>8</v>
      </c>
      <c r="N2" s="369"/>
      <c r="O2" s="369"/>
      <c r="P2" s="370"/>
      <c r="Q2" s="1" t="s">
        <v>19</v>
      </c>
      <c r="R2" s="368" t="s">
        <v>9</v>
      </c>
      <c r="S2" s="369"/>
      <c r="T2" s="370"/>
      <c r="U2" s="1" t="s">
        <v>20</v>
      </c>
      <c r="V2" s="368" t="s">
        <v>10</v>
      </c>
      <c r="W2" s="369"/>
      <c r="X2" s="369"/>
      <c r="Y2" s="370"/>
      <c r="Z2" s="1" t="s">
        <v>21</v>
      </c>
      <c r="AA2" s="368" t="s">
        <v>11</v>
      </c>
      <c r="AB2" s="369"/>
      <c r="AC2" s="370"/>
      <c r="AD2" s="1" t="s">
        <v>22</v>
      </c>
      <c r="AE2" s="368" t="s">
        <v>12</v>
      </c>
      <c r="AF2" s="369"/>
      <c r="AG2" s="370"/>
      <c r="AH2" s="1" t="s">
        <v>23</v>
      </c>
      <c r="AI2" s="368" t="s">
        <v>13</v>
      </c>
      <c r="AJ2" s="369"/>
      <c r="AK2" s="370"/>
      <c r="AL2" s="1" t="s">
        <v>24</v>
      </c>
      <c r="AM2" s="368" t="s">
        <v>14</v>
      </c>
      <c r="AN2" s="369"/>
      <c r="AO2" s="369"/>
      <c r="AP2" s="370"/>
      <c r="AQ2" s="1" t="s">
        <v>25</v>
      </c>
      <c r="AR2" s="368" t="s">
        <v>15</v>
      </c>
      <c r="AS2" s="369"/>
      <c r="AT2" s="370"/>
      <c r="AU2" s="1" t="s">
        <v>26</v>
      </c>
      <c r="AV2" s="368" t="s">
        <v>16</v>
      </c>
      <c r="AW2" s="369"/>
      <c r="AX2" s="369"/>
      <c r="AY2" s="370"/>
      <c r="AZ2" s="368" t="s">
        <v>17</v>
      </c>
      <c r="BA2" s="369"/>
      <c r="BB2" s="369"/>
      <c r="BC2" s="370"/>
      <c r="BD2" s="1" t="s">
        <v>27</v>
      </c>
      <c r="BE2" s="381" t="s">
        <v>38</v>
      </c>
    </row>
    <row r="3" spans="1:57" x14ac:dyDescent="0.2">
      <c r="A3" s="382"/>
      <c r="B3" s="377"/>
      <c r="C3" s="377"/>
      <c r="D3" s="371" t="s">
        <v>0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3"/>
      <c r="BE3" s="382"/>
    </row>
    <row r="4" spans="1:57" ht="12.75" x14ac:dyDescent="0.2">
      <c r="A4" s="382"/>
      <c r="B4" s="377"/>
      <c r="C4" s="377"/>
      <c r="D4" s="1">
        <v>35</v>
      </c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1">
        <v>43</v>
      </c>
      <c r="M4" s="1">
        <v>44</v>
      </c>
      <c r="N4" s="1">
        <v>45</v>
      </c>
      <c r="O4" s="1">
        <v>46</v>
      </c>
      <c r="P4" s="1">
        <v>47</v>
      </c>
      <c r="Q4" s="1">
        <v>48</v>
      </c>
      <c r="R4" s="1">
        <v>49</v>
      </c>
      <c r="S4" s="1">
        <v>50</v>
      </c>
      <c r="T4" s="1">
        <v>51</v>
      </c>
      <c r="U4" s="1">
        <v>52</v>
      </c>
      <c r="V4" s="1">
        <v>1</v>
      </c>
      <c r="W4" s="1">
        <v>2</v>
      </c>
      <c r="X4" s="1">
        <v>3</v>
      </c>
      <c r="Y4" s="1">
        <v>4</v>
      </c>
      <c r="Z4" s="1">
        <v>5</v>
      </c>
      <c r="AA4" s="1">
        <v>6</v>
      </c>
      <c r="AB4" s="1">
        <v>7</v>
      </c>
      <c r="AC4" s="1">
        <v>8</v>
      </c>
      <c r="AD4" s="1">
        <v>9</v>
      </c>
      <c r="AE4" s="1">
        <v>10</v>
      </c>
      <c r="AF4" s="1">
        <v>11</v>
      </c>
      <c r="AG4" s="1">
        <v>12</v>
      </c>
      <c r="AH4" s="1">
        <v>13</v>
      </c>
      <c r="AI4" s="1">
        <v>14</v>
      </c>
      <c r="AJ4" s="1">
        <v>15</v>
      </c>
      <c r="AK4" s="1">
        <v>16</v>
      </c>
      <c r="AL4" s="1">
        <v>17</v>
      </c>
      <c r="AM4" s="1">
        <v>18</v>
      </c>
      <c r="AN4" s="1">
        <v>19</v>
      </c>
      <c r="AO4" s="1">
        <v>20</v>
      </c>
      <c r="AP4" s="1">
        <v>21</v>
      </c>
      <c r="AQ4" s="1">
        <v>22</v>
      </c>
      <c r="AR4" s="1">
        <v>23</v>
      </c>
      <c r="AS4" s="1">
        <v>24</v>
      </c>
      <c r="AT4" s="1">
        <v>25</v>
      </c>
      <c r="AU4" s="1">
        <v>26</v>
      </c>
      <c r="AV4" s="1">
        <v>27</v>
      </c>
      <c r="AW4" s="1">
        <v>28</v>
      </c>
      <c r="AX4" s="1">
        <v>29</v>
      </c>
      <c r="AY4" s="1">
        <v>30</v>
      </c>
      <c r="AZ4" s="1">
        <v>31</v>
      </c>
      <c r="BA4" s="1">
        <v>32</v>
      </c>
      <c r="BB4" s="1">
        <v>33</v>
      </c>
      <c r="BC4" s="1">
        <v>34</v>
      </c>
      <c r="BD4" s="1">
        <v>35</v>
      </c>
      <c r="BE4" s="382"/>
    </row>
    <row r="5" spans="1:57" x14ac:dyDescent="0.2">
      <c r="A5" s="382"/>
      <c r="B5" s="377"/>
      <c r="C5" s="377"/>
      <c r="D5" s="371" t="s">
        <v>1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3"/>
      <c r="BE5" s="382"/>
    </row>
    <row r="6" spans="1:57" ht="12.75" x14ac:dyDescent="0.2">
      <c r="A6" s="383"/>
      <c r="B6" s="378"/>
      <c r="C6" s="378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B6" s="1">
        <v>25</v>
      </c>
      <c r="AC6" s="1">
        <v>26</v>
      </c>
      <c r="AD6" s="1">
        <v>27</v>
      </c>
      <c r="AE6" s="1">
        <v>28</v>
      </c>
      <c r="AF6" s="1">
        <v>29</v>
      </c>
      <c r="AG6" s="1">
        <v>30</v>
      </c>
      <c r="AH6" s="1">
        <v>31</v>
      </c>
      <c r="AI6" s="1">
        <v>32</v>
      </c>
      <c r="AJ6" s="1">
        <v>33</v>
      </c>
      <c r="AK6" s="1">
        <v>34</v>
      </c>
      <c r="AL6" s="1">
        <v>35</v>
      </c>
      <c r="AM6" s="1">
        <v>36</v>
      </c>
      <c r="AN6" s="1">
        <v>37</v>
      </c>
      <c r="AO6" s="1">
        <v>38</v>
      </c>
      <c r="AP6" s="1">
        <v>39</v>
      </c>
      <c r="AQ6" s="1">
        <v>40</v>
      </c>
      <c r="AR6" s="1">
        <v>41</v>
      </c>
      <c r="AS6" s="1">
        <v>42</v>
      </c>
      <c r="AT6" s="1">
        <v>43</v>
      </c>
      <c r="AU6" s="1">
        <v>44</v>
      </c>
      <c r="AV6" s="1">
        <v>45</v>
      </c>
      <c r="AW6" s="1">
        <v>46</v>
      </c>
      <c r="AX6" s="1">
        <v>47</v>
      </c>
      <c r="AY6" s="1">
        <v>48</v>
      </c>
      <c r="AZ6" s="1">
        <v>49</v>
      </c>
      <c r="BA6" s="1">
        <v>50</v>
      </c>
      <c r="BB6" s="1">
        <v>51</v>
      </c>
      <c r="BC6" s="1">
        <v>52</v>
      </c>
      <c r="BD6" s="1">
        <v>53</v>
      </c>
      <c r="BE6" s="383"/>
    </row>
    <row r="7" spans="1:57" x14ac:dyDescent="0.2">
      <c r="A7" s="384"/>
      <c r="B7" s="374"/>
      <c r="C7" s="374" t="s">
        <v>34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8.75" customHeight="1" x14ac:dyDescent="0.2">
      <c r="A8" s="385"/>
      <c r="B8" s="375"/>
      <c r="C8" s="37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x14ac:dyDescent="0.2">
      <c r="A9" s="385"/>
      <c r="B9" s="379"/>
      <c r="C9" s="37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">
      <c r="A10" s="385"/>
      <c r="B10" s="380"/>
      <c r="C10" s="38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">
      <c r="A11" s="385"/>
      <c r="B11" s="379"/>
      <c r="C11" s="37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">
      <c r="A12" s="385"/>
      <c r="B12" s="380"/>
      <c r="C12" s="38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">
      <c r="A13" s="385"/>
      <c r="B13" s="374"/>
      <c r="C13" s="374" t="s">
        <v>33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37.5" customHeight="1" x14ac:dyDescent="0.2">
      <c r="A14" s="385"/>
      <c r="B14" s="375"/>
      <c r="C14" s="37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2">
      <c r="A15" s="385"/>
      <c r="B15" s="379"/>
      <c r="C15" s="37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">
      <c r="A16" s="385"/>
      <c r="B16" s="380"/>
      <c r="C16" s="38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">
      <c r="A17" s="385"/>
      <c r="B17" s="374"/>
      <c r="C17" s="374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30" customHeight="1" x14ac:dyDescent="0.2">
      <c r="A18" s="385"/>
      <c r="B18" s="375"/>
      <c r="C18" s="37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2">
      <c r="A19" s="385"/>
      <c r="B19" s="379"/>
      <c r="C19" s="3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">
      <c r="A20" s="385"/>
      <c r="B20" s="380"/>
      <c r="C20" s="38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">
      <c r="A21" s="385"/>
      <c r="B21" s="374"/>
      <c r="C21" s="374" t="s">
        <v>31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6.5" customHeight="1" x14ac:dyDescent="0.2">
      <c r="A22" s="385"/>
      <c r="B22" s="375"/>
      <c r="C22" s="37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2">
      <c r="A23" s="385"/>
      <c r="B23" s="379"/>
      <c r="C23" s="37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">
      <c r="A24" s="385"/>
      <c r="B24" s="380"/>
      <c r="C24" s="38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">
      <c r="A25" s="385"/>
      <c r="B25" s="379"/>
      <c r="C25" s="37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">
      <c r="A26" s="385"/>
      <c r="B26" s="380"/>
      <c r="C26" s="38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">
      <c r="A27" s="385"/>
      <c r="B27" s="374"/>
      <c r="C27" s="374" t="s">
        <v>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7.5" customHeight="1" x14ac:dyDescent="0.2">
      <c r="A28" s="385"/>
      <c r="B28" s="375"/>
      <c r="C28" s="37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2">
      <c r="A29" s="385"/>
      <c r="B29" s="374"/>
      <c r="C29" s="374" t="s">
        <v>29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6.75" customHeight="1" x14ac:dyDescent="0.2">
      <c r="A30" s="385"/>
      <c r="B30" s="375"/>
      <c r="C30" s="37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2">
      <c r="A31" s="385"/>
      <c r="B31" s="379"/>
      <c r="C31" s="37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">
      <c r="A32" s="385"/>
      <c r="B32" s="380"/>
      <c r="C32" s="38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">
      <c r="A33" s="385"/>
      <c r="B33" s="379"/>
      <c r="C33" s="37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">
      <c r="A34" s="385"/>
      <c r="B34" s="380"/>
      <c r="C34" s="38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">
      <c r="A35" s="385"/>
      <c r="B35" s="379"/>
      <c r="C35" s="37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">
      <c r="A36" s="385"/>
      <c r="B36" s="380"/>
      <c r="C36" s="38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">
      <c r="A37" s="385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">
      <c r="A38" s="385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">
      <c r="A39" s="385"/>
      <c r="B39" s="374"/>
      <c r="C39" s="374" t="s">
        <v>28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2">
      <c r="A40" s="385"/>
      <c r="B40" s="375"/>
      <c r="C40" s="37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21" x14ac:dyDescent="0.2">
      <c r="A41" s="385"/>
      <c r="B41" s="90"/>
      <c r="C41" s="90" t="s">
        <v>50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30" customHeight="1" x14ac:dyDescent="0.2">
      <c r="A42" s="385"/>
      <c r="B42" s="90"/>
      <c r="C42" s="90" t="s">
        <v>132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36.75" customHeight="1" x14ac:dyDescent="0.2">
      <c r="A43" s="386"/>
      <c r="B43" s="91" t="s">
        <v>133</v>
      </c>
      <c r="C43" s="9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</sheetData>
  <mergeCells count="51">
    <mergeCell ref="BE2:BE6"/>
    <mergeCell ref="A2:A6"/>
    <mergeCell ref="A7:A43"/>
    <mergeCell ref="B35:B36"/>
    <mergeCell ref="C35:C36"/>
    <mergeCell ref="B39:B40"/>
    <mergeCell ref="C39:C40"/>
    <mergeCell ref="B31:B32"/>
    <mergeCell ref="C31:C32"/>
    <mergeCell ref="B33:B34"/>
    <mergeCell ref="B25:B26"/>
    <mergeCell ref="C25:C26"/>
    <mergeCell ref="C33:C34"/>
    <mergeCell ref="B27:B28"/>
    <mergeCell ref="C27:C28"/>
    <mergeCell ref="B29:B30"/>
    <mergeCell ref="C29:C30"/>
    <mergeCell ref="B19:B20"/>
    <mergeCell ref="C19:C20"/>
    <mergeCell ref="B23:B24"/>
    <mergeCell ref="C23:C24"/>
    <mergeCell ref="B15:B16"/>
    <mergeCell ref="C15:C16"/>
    <mergeCell ref="B17:B18"/>
    <mergeCell ref="C17:C18"/>
    <mergeCell ref="B21:B22"/>
    <mergeCell ref="C21:C22"/>
    <mergeCell ref="B7:B8"/>
    <mergeCell ref="C7:C8"/>
    <mergeCell ref="B9:B10"/>
    <mergeCell ref="C9:C10"/>
    <mergeCell ref="B11:B12"/>
    <mergeCell ref="C11:C12"/>
    <mergeCell ref="B13:B14"/>
    <mergeCell ref="C13:C14"/>
    <mergeCell ref="AI2:AK2"/>
    <mergeCell ref="AM2:AP2"/>
    <mergeCell ref="I2:L2"/>
    <mergeCell ref="M2:P2"/>
    <mergeCell ref="R2:T2"/>
    <mergeCell ref="V2:Y2"/>
    <mergeCell ref="B2:B6"/>
    <mergeCell ref="C2:C6"/>
    <mergeCell ref="E2:G2"/>
    <mergeCell ref="D5:BD5"/>
    <mergeCell ref="AR2:AT2"/>
    <mergeCell ref="AV2:AY2"/>
    <mergeCell ref="AZ2:BC2"/>
    <mergeCell ref="D3:BD3"/>
    <mergeCell ref="AA2:AC2"/>
    <mergeCell ref="AE2:AG2"/>
  </mergeCells>
  <phoneticPr fontId="2" type="noConversion"/>
  <pageMargins left="0.25" right="0.26" top="0.31" bottom="0.27" header="0.18" footer="0.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opLeftCell="A28" workbookViewId="0">
      <selection sqref="A1:IV65536"/>
    </sheetView>
  </sheetViews>
  <sheetFormatPr defaultRowHeight="10.5" x14ac:dyDescent="0.2"/>
  <cols>
    <col min="1" max="1" width="7.28515625" style="3" customWidth="1"/>
    <col min="2" max="2" width="9.140625" style="3"/>
    <col min="3" max="3" width="7.85546875" style="3" customWidth="1"/>
    <col min="4" max="56" width="2.28515625" style="3" customWidth="1"/>
    <col min="57" max="16384" width="9.140625" style="3"/>
  </cols>
  <sheetData>
    <row r="1" spans="1:56" ht="39.75" customHeight="1" x14ac:dyDescent="0.2">
      <c r="A1" s="376" t="s">
        <v>2</v>
      </c>
      <c r="B1" s="376" t="s">
        <v>3</v>
      </c>
      <c r="C1" s="376" t="s">
        <v>4</v>
      </c>
      <c r="D1" s="1" t="s">
        <v>5</v>
      </c>
      <c r="E1" s="368" t="s">
        <v>6</v>
      </c>
      <c r="F1" s="369"/>
      <c r="G1" s="370"/>
      <c r="H1" s="1" t="s">
        <v>18</v>
      </c>
      <c r="I1" s="368" t="s">
        <v>7</v>
      </c>
      <c r="J1" s="369"/>
      <c r="K1" s="369"/>
      <c r="L1" s="370"/>
      <c r="M1" s="368" t="s">
        <v>8</v>
      </c>
      <c r="N1" s="369"/>
      <c r="O1" s="369"/>
      <c r="P1" s="370"/>
      <c r="Q1" s="1" t="s">
        <v>19</v>
      </c>
      <c r="R1" s="368" t="s">
        <v>9</v>
      </c>
      <c r="S1" s="369"/>
      <c r="T1" s="370"/>
      <c r="U1" s="1" t="s">
        <v>20</v>
      </c>
      <c r="V1" s="368" t="s">
        <v>10</v>
      </c>
      <c r="W1" s="369"/>
      <c r="X1" s="369"/>
      <c r="Y1" s="370"/>
      <c r="Z1" s="1" t="s">
        <v>21</v>
      </c>
      <c r="AA1" s="368" t="s">
        <v>11</v>
      </c>
      <c r="AB1" s="369"/>
      <c r="AC1" s="370"/>
      <c r="AD1" s="1" t="s">
        <v>22</v>
      </c>
      <c r="AE1" s="368" t="s">
        <v>12</v>
      </c>
      <c r="AF1" s="369"/>
      <c r="AG1" s="370"/>
      <c r="AH1" s="1" t="s">
        <v>23</v>
      </c>
      <c r="AI1" s="368" t="s">
        <v>13</v>
      </c>
      <c r="AJ1" s="369"/>
      <c r="AK1" s="370"/>
      <c r="AL1" s="1" t="s">
        <v>24</v>
      </c>
      <c r="AM1" s="368" t="s">
        <v>14</v>
      </c>
      <c r="AN1" s="369"/>
      <c r="AO1" s="369"/>
      <c r="AP1" s="370"/>
      <c r="AQ1" s="1" t="s">
        <v>25</v>
      </c>
      <c r="AR1" s="368" t="s">
        <v>15</v>
      </c>
      <c r="AS1" s="369"/>
      <c r="AT1" s="370"/>
      <c r="AU1" s="1" t="s">
        <v>26</v>
      </c>
      <c r="AV1" s="368" t="s">
        <v>16</v>
      </c>
      <c r="AW1" s="369"/>
      <c r="AX1" s="369"/>
      <c r="AY1" s="370"/>
      <c r="AZ1" s="368" t="s">
        <v>17</v>
      </c>
      <c r="BA1" s="369"/>
      <c r="BB1" s="369"/>
      <c r="BC1" s="370"/>
      <c r="BD1" s="1" t="s">
        <v>27</v>
      </c>
    </row>
    <row r="2" spans="1:56" x14ac:dyDescent="0.2">
      <c r="A2" s="377"/>
      <c r="B2" s="377"/>
      <c r="C2" s="377"/>
      <c r="D2" s="371" t="s">
        <v>0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3"/>
    </row>
    <row r="3" spans="1:56" ht="12.75" x14ac:dyDescent="0.2">
      <c r="A3" s="377"/>
      <c r="B3" s="377"/>
      <c r="C3" s="377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s="1">
        <v>13</v>
      </c>
      <c r="AI3" s="1">
        <v>14</v>
      </c>
      <c r="AJ3" s="1">
        <v>15</v>
      </c>
      <c r="AK3" s="1">
        <v>16</v>
      </c>
      <c r="AL3" s="1">
        <v>17</v>
      </c>
      <c r="AM3" s="1">
        <v>18</v>
      </c>
      <c r="AN3" s="1">
        <v>19</v>
      </c>
      <c r="AO3" s="1">
        <v>20</v>
      </c>
      <c r="AP3" s="1">
        <v>21</v>
      </c>
      <c r="AQ3" s="1">
        <v>22</v>
      </c>
      <c r="AR3" s="1">
        <v>23</v>
      </c>
      <c r="AS3" s="1">
        <v>24</v>
      </c>
      <c r="AT3" s="1">
        <v>25</v>
      </c>
      <c r="AU3" s="1">
        <v>26</v>
      </c>
      <c r="AV3" s="1">
        <v>27</v>
      </c>
      <c r="AW3" s="1">
        <v>28</v>
      </c>
      <c r="AX3" s="1">
        <v>29</v>
      </c>
      <c r="AY3" s="1">
        <v>30</v>
      </c>
      <c r="AZ3" s="1">
        <v>31</v>
      </c>
      <c r="BA3" s="1">
        <v>32</v>
      </c>
      <c r="BB3" s="1">
        <v>33</v>
      </c>
      <c r="BC3" s="1">
        <v>34</v>
      </c>
      <c r="BD3" s="1">
        <v>35</v>
      </c>
    </row>
    <row r="4" spans="1:56" x14ac:dyDescent="0.2">
      <c r="A4" s="377"/>
      <c r="B4" s="377"/>
      <c r="C4" s="377"/>
      <c r="D4" s="371" t="s">
        <v>1</v>
      </c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3"/>
    </row>
    <row r="5" spans="1:56" ht="12.75" x14ac:dyDescent="0.2">
      <c r="A5" s="378"/>
      <c r="B5" s="378"/>
      <c r="C5" s="378"/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">
        <v>20</v>
      </c>
      <c r="X5" s="1">
        <v>21</v>
      </c>
      <c r="Y5" s="1">
        <v>22</v>
      </c>
      <c r="Z5" s="1">
        <v>23</v>
      </c>
      <c r="AA5" s="1">
        <v>24</v>
      </c>
      <c r="AB5" s="1">
        <v>25</v>
      </c>
      <c r="AC5" s="1">
        <v>26</v>
      </c>
      <c r="AD5" s="1">
        <v>27</v>
      </c>
      <c r="AE5" s="1">
        <v>28</v>
      </c>
      <c r="AF5" s="1">
        <v>29</v>
      </c>
      <c r="AG5" s="1">
        <v>30</v>
      </c>
      <c r="AH5" s="1">
        <v>31</v>
      </c>
      <c r="AI5" s="1">
        <v>32</v>
      </c>
      <c r="AJ5" s="1">
        <v>33</v>
      </c>
      <c r="AK5" s="1">
        <v>34</v>
      </c>
      <c r="AL5" s="1">
        <v>35</v>
      </c>
      <c r="AM5" s="1">
        <v>36</v>
      </c>
      <c r="AN5" s="1">
        <v>37</v>
      </c>
      <c r="AO5" s="1">
        <v>38</v>
      </c>
      <c r="AP5" s="1">
        <v>39</v>
      </c>
      <c r="AQ5" s="1">
        <v>40</v>
      </c>
      <c r="AR5" s="1">
        <v>41</v>
      </c>
      <c r="AS5" s="1">
        <v>42</v>
      </c>
      <c r="AT5" s="1">
        <v>43</v>
      </c>
      <c r="AU5" s="1">
        <v>44</v>
      </c>
      <c r="AV5" s="1">
        <v>45</v>
      </c>
      <c r="AW5" s="1">
        <v>46</v>
      </c>
      <c r="AX5" s="1">
        <v>47</v>
      </c>
      <c r="AY5" s="1">
        <v>48</v>
      </c>
      <c r="AZ5" s="1">
        <v>49</v>
      </c>
      <c r="BA5" s="1">
        <v>50</v>
      </c>
      <c r="BB5" s="1">
        <v>51</v>
      </c>
      <c r="BC5" s="1">
        <v>52</v>
      </c>
      <c r="BD5" s="1">
        <v>53</v>
      </c>
    </row>
    <row r="6" spans="1:56" x14ac:dyDescent="0.2">
      <c r="A6" s="374"/>
      <c r="B6" s="374" t="s">
        <v>34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x14ac:dyDescent="0.2">
      <c r="A7" s="375"/>
      <c r="B7" s="37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8.25" customHeight="1" x14ac:dyDescent="0.2">
      <c r="A8" s="379"/>
      <c r="B8" s="379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8.25" customHeight="1" x14ac:dyDescent="0.2">
      <c r="A9" s="380"/>
      <c r="B9" s="380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9" customHeight="1" x14ac:dyDescent="0.2">
      <c r="A10" s="379"/>
      <c r="B10" s="379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9" customHeight="1" x14ac:dyDescent="0.2">
      <c r="A11" s="380"/>
      <c r="B11" s="380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">
      <c r="A12" s="374"/>
      <c r="B12" s="374" t="s">
        <v>33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38.25" customHeight="1" x14ac:dyDescent="0.2">
      <c r="A13" s="375"/>
      <c r="B13" s="37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x14ac:dyDescent="0.2">
      <c r="A14" s="379"/>
      <c r="B14" s="379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">
      <c r="A15" s="380"/>
      <c r="B15" s="380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">
      <c r="A16" s="374"/>
      <c r="B16" s="374" t="s">
        <v>32</v>
      </c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28.5" customHeight="1" x14ac:dyDescent="0.2">
      <c r="A17" s="375"/>
      <c r="B17" s="37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x14ac:dyDescent="0.2">
      <c r="A18" s="379"/>
      <c r="B18" s="379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">
      <c r="A19" s="380"/>
      <c r="B19" s="380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">
      <c r="A20" s="374"/>
      <c r="B20" s="374" t="s">
        <v>31</v>
      </c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8.75" customHeight="1" x14ac:dyDescent="0.2">
      <c r="A21" s="375"/>
      <c r="B21" s="37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x14ac:dyDescent="0.2">
      <c r="A22" s="379"/>
      <c r="B22" s="379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">
      <c r="A23" s="380"/>
      <c r="B23" s="380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">
      <c r="A24" s="379"/>
      <c r="B24" s="379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">
      <c r="A25" s="380"/>
      <c r="B25" s="380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">
      <c r="A26" s="374"/>
      <c r="B26" s="374" t="s">
        <v>30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x14ac:dyDescent="0.2">
      <c r="A27" s="375"/>
      <c r="B27" s="37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x14ac:dyDescent="0.2">
      <c r="A28" s="374"/>
      <c r="B28" s="374" t="s">
        <v>29</v>
      </c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x14ac:dyDescent="0.2">
      <c r="A29" s="375"/>
      <c r="B29" s="37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8.25" customHeight="1" x14ac:dyDescent="0.2">
      <c r="A30" s="379"/>
      <c r="B30" s="379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8.25" customHeight="1" x14ac:dyDescent="0.2">
      <c r="A31" s="380"/>
      <c r="B31" s="380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8.25" customHeight="1" x14ac:dyDescent="0.2">
      <c r="A32" s="379"/>
      <c r="B32" s="379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8.25" customHeight="1" x14ac:dyDescent="0.2">
      <c r="A33" s="380"/>
      <c r="B33" s="380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8.25" customHeight="1" x14ac:dyDescent="0.2">
      <c r="A34" s="379"/>
      <c r="B34" s="379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8.25" customHeight="1" x14ac:dyDescent="0.2">
      <c r="A35" s="380"/>
      <c r="B35" s="380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8.25" customHeight="1" x14ac:dyDescent="0.2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8.25" customHeight="1" x14ac:dyDescent="0.2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">
      <c r="A38" s="379"/>
      <c r="B38" s="379" t="s">
        <v>28</v>
      </c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">
      <c r="A39" s="380"/>
      <c r="B39" s="380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20.25" customHeight="1" x14ac:dyDescent="0.2">
      <c r="A40" s="387" t="s">
        <v>35</v>
      </c>
      <c r="B40" s="388"/>
      <c r="C40" s="38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 x14ac:dyDescent="0.2">
      <c r="A41" s="387" t="s">
        <v>36</v>
      </c>
      <c r="B41" s="388"/>
      <c r="C41" s="38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x14ac:dyDescent="0.2">
      <c r="A42" s="387" t="s">
        <v>37</v>
      </c>
      <c r="B42" s="388"/>
      <c r="C42" s="38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</sheetData>
  <mergeCells count="52">
    <mergeCell ref="B8:B9"/>
    <mergeCell ref="E1:G1"/>
    <mergeCell ref="D4:BD4"/>
    <mergeCell ref="M1:P1"/>
    <mergeCell ref="AR1:AT1"/>
    <mergeCell ref="AM1:AP1"/>
    <mergeCell ref="C1:C5"/>
    <mergeCell ref="AZ1:BC1"/>
    <mergeCell ref="R1:T1"/>
    <mergeCell ref="AE1:AG1"/>
    <mergeCell ref="AI1:AK1"/>
    <mergeCell ref="D2:BD2"/>
    <mergeCell ref="AV1:AY1"/>
    <mergeCell ref="AA1:AC1"/>
    <mergeCell ref="V1:Y1"/>
    <mergeCell ref="I1:L1"/>
    <mergeCell ref="A1:A5"/>
    <mergeCell ref="B16:B17"/>
    <mergeCell ref="A12:A13"/>
    <mergeCell ref="A10:A11"/>
    <mergeCell ref="B1:B5"/>
    <mergeCell ref="A6:A7"/>
    <mergeCell ref="B12:B13"/>
    <mergeCell ref="B6:B7"/>
    <mergeCell ref="B10:B11"/>
    <mergeCell ref="A8:A9"/>
    <mergeCell ref="A18:A19"/>
    <mergeCell ref="B18:B19"/>
    <mergeCell ref="B26:B27"/>
    <mergeCell ref="A22:A23"/>
    <mergeCell ref="A14:A15"/>
    <mergeCell ref="B14:B15"/>
    <mergeCell ref="A30:A31"/>
    <mergeCell ref="B30:B31"/>
    <mergeCell ref="A24:A25"/>
    <mergeCell ref="A32:A33"/>
    <mergeCell ref="B32:B33"/>
    <mergeCell ref="A42:C42"/>
    <mergeCell ref="A41:C41"/>
    <mergeCell ref="A40:C40"/>
    <mergeCell ref="A38:A39"/>
    <mergeCell ref="B38:B39"/>
    <mergeCell ref="B28:B29"/>
    <mergeCell ref="A16:A17"/>
    <mergeCell ref="B24:B25"/>
    <mergeCell ref="A26:A27"/>
    <mergeCell ref="B22:B23"/>
    <mergeCell ref="A34:A35"/>
    <mergeCell ref="A28:A29"/>
    <mergeCell ref="B34:B35"/>
    <mergeCell ref="A20:A21"/>
    <mergeCell ref="B20:B21"/>
  </mergeCells>
  <phoneticPr fontId="2" type="noConversion"/>
  <pageMargins left="0.11811023622047245" right="0.11811023622047245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85" zoomScaleNormal="85" workbookViewId="0">
      <selection activeCell="A3" sqref="A3:P4"/>
    </sheetView>
  </sheetViews>
  <sheetFormatPr defaultColWidth="9.7109375" defaultRowHeight="12.75" x14ac:dyDescent="0.2"/>
  <cols>
    <col min="1" max="1" width="9.42578125" style="7" customWidth="1"/>
    <col min="2" max="2" width="66.5703125" style="7" customWidth="1"/>
    <col min="3" max="3" width="13.140625" style="7" customWidth="1"/>
    <col min="4" max="4" width="8.42578125" style="7" customWidth="1"/>
    <col min="5" max="5" width="6.42578125" style="7" customWidth="1"/>
    <col min="6" max="6" width="5.42578125" style="7" customWidth="1"/>
    <col min="7" max="7" width="5.5703125" style="7" customWidth="1"/>
    <col min="8" max="8" width="5.85546875" style="7" customWidth="1"/>
    <col min="9" max="9" width="5.42578125" style="7" customWidth="1"/>
    <col min="10" max="10" width="5.140625" style="7" customWidth="1"/>
    <col min="11" max="11" width="6.28515625" style="7" customWidth="1"/>
    <col min="12" max="12" width="6.42578125" style="7" customWidth="1"/>
    <col min="13" max="13" width="5.140625" style="7" customWidth="1"/>
    <col min="14" max="14" width="6" style="7" customWidth="1"/>
    <col min="15" max="15" width="5.5703125" style="7" customWidth="1"/>
    <col min="16" max="16" width="5.140625" style="7" customWidth="1"/>
    <col min="17" max="16384" width="9.7109375" style="7"/>
  </cols>
  <sheetData>
    <row r="1" spans="1:22" customFormat="1" ht="15" x14ac:dyDescent="0.2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5" t="s">
        <v>398</v>
      </c>
      <c r="O1" s="455"/>
      <c r="P1" s="455"/>
      <c r="Q1" s="453"/>
      <c r="R1" s="453"/>
      <c r="S1" s="453"/>
      <c r="T1" s="7"/>
      <c r="U1" s="7"/>
      <c r="V1" s="7"/>
    </row>
    <row r="2" spans="1:22" customFormat="1" ht="78.75" customHeight="1" x14ac:dyDescent="0.2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4"/>
      <c r="P2" s="453"/>
      <c r="Q2" s="453"/>
      <c r="R2" s="453"/>
      <c r="S2" s="453"/>
      <c r="T2" s="453"/>
      <c r="U2" s="453"/>
      <c r="V2" s="453"/>
    </row>
    <row r="3" spans="1:22" x14ac:dyDescent="0.2">
      <c r="A3" s="417" t="s">
        <v>397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22" ht="13.5" thickBot="1" x14ac:dyDescent="0.2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</row>
    <row r="5" spans="1:22" ht="20.25" customHeight="1" thickTop="1" x14ac:dyDescent="0.2">
      <c r="A5" s="409" t="s">
        <v>2</v>
      </c>
      <c r="B5" s="399" t="s">
        <v>3</v>
      </c>
      <c r="C5" s="431" t="s">
        <v>38</v>
      </c>
      <c r="D5" s="403" t="s">
        <v>41</v>
      </c>
      <c r="E5" s="407"/>
      <c r="F5" s="407"/>
      <c r="G5" s="407"/>
      <c r="H5" s="408"/>
      <c r="I5" s="402" t="s">
        <v>51</v>
      </c>
      <c r="J5" s="403"/>
      <c r="K5" s="403"/>
      <c r="L5" s="403"/>
      <c r="M5" s="403"/>
      <c r="N5" s="403"/>
      <c r="O5" s="403"/>
      <c r="P5" s="404"/>
    </row>
    <row r="6" spans="1:22" ht="21.75" customHeight="1" x14ac:dyDescent="0.2">
      <c r="A6" s="410"/>
      <c r="B6" s="400"/>
      <c r="C6" s="432"/>
      <c r="D6" s="413" t="s">
        <v>39</v>
      </c>
      <c r="E6" s="415" t="s">
        <v>67</v>
      </c>
      <c r="F6" s="412" t="s">
        <v>42</v>
      </c>
      <c r="G6" s="412"/>
      <c r="H6" s="405"/>
      <c r="I6" s="420" t="s">
        <v>43</v>
      </c>
      <c r="J6" s="398"/>
      <c r="K6" s="390" t="s">
        <v>44</v>
      </c>
      <c r="L6" s="398"/>
      <c r="M6" s="390" t="s">
        <v>45</v>
      </c>
      <c r="N6" s="398"/>
      <c r="O6" s="390" t="s">
        <v>46</v>
      </c>
      <c r="P6" s="405"/>
    </row>
    <row r="7" spans="1:22" ht="12.75" customHeight="1" x14ac:dyDescent="0.2">
      <c r="A7" s="410"/>
      <c r="B7" s="400"/>
      <c r="C7" s="432"/>
      <c r="D7" s="413"/>
      <c r="E7" s="415"/>
      <c r="F7" s="415" t="s">
        <v>40</v>
      </c>
      <c r="G7" s="412"/>
      <c r="H7" s="405"/>
      <c r="I7" s="420" t="s">
        <v>316</v>
      </c>
      <c r="J7" s="398" t="s">
        <v>317</v>
      </c>
      <c r="K7" s="390" t="s">
        <v>286</v>
      </c>
      <c r="L7" s="396" t="s">
        <v>347</v>
      </c>
      <c r="M7" s="390" t="s">
        <v>348</v>
      </c>
      <c r="N7" s="398" t="s">
        <v>350</v>
      </c>
      <c r="O7" s="390" t="s">
        <v>351</v>
      </c>
      <c r="P7" s="405" t="s">
        <v>275</v>
      </c>
    </row>
    <row r="8" spans="1:22" ht="38.25" customHeight="1" thickBot="1" x14ac:dyDescent="0.25">
      <c r="A8" s="411"/>
      <c r="B8" s="401"/>
      <c r="C8" s="433"/>
      <c r="D8" s="414"/>
      <c r="E8" s="416"/>
      <c r="F8" s="416"/>
      <c r="G8" s="315" t="s">
        <v>136</v>
      </c>
      <c r="H8" s="316" t="s">
        <v>47</v>
      </c>
      <c r="I8" s="422"/>
      <c r="J8" s="396"/>
      <c r="K8" s="391"/>
      <c r="L8" s="397"/>
      <c r="M8" s="391"/>
      <c r="N8" s="396"/>
      <c r="O8" s="391"/>
      <c r="P8" s="406"/>
    </row>
    <row r="9" spans="1:22" s="8" customFormat="1" ht="14.25" thickTop="1" thickBot="1" x14ac:dyDescent="0.25">
      <c r="A9" s="158" t="s">
        <v>48</v>
      </c>
      <c r="B9" s="152" t="s">
        <v>374</v>
      </c>
      <c r="C9" s="224" t="s">
        <v>375</v>
      </c>
      <c r="D9" s="253">
        <v>1476</v>
      </c>
      <c r="E9" s="253">
        <v>0</v>
      </c>
      <c r="F9" s="253">
        <f>F10</f>
        <v>1440</v>
      </c>
      <c r="G9" s="253">
        <v>381</v>
      </c>
      <c r="H9" s="253">
        <v>0</v>
      </c>
      <c r="I9" s="253">
        <v>512</v>
      </c>
      <c r="J9" s="253">
        <v>752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</row>
    <row r="10" spans="1:22" ht="14.25" thickTop="1" thickBot="1" x14ac:dyDescent="0.25">
      <c r="A10" s="263" t="s">
        <v>376</v>
      </c>
      <c r="B10" s="264" t="s">
        <v>34</v>
      </c>
      <c r="C10" s="229" t="s">
        <v>373</v>
      </c>
      <c r="D10" s="253">
        <v>1476</v>
      </c>
      <c r="E10" s="253">
        <v>0</v>
      </c>
      <c r="F10" s="253">
        <f>SUM(F11:F23)</f>
        <v>1440</v>
      </c>
      <c r="G10" s="253">
        <v>381</v>
      </c>
      <c r="H10" s="253">
        <v>0</v>
      </c>
      <c r="I10" s="253">
        <v>512</v>
      </c>
      <c r="J10" s="253">
        <v>752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53">
        <v>0</v>
      </c>
    </row>
    <row r="11" spans="1:22" ht="15" customHeight="1" thickTop="1" x14ac:dyDescent="0.2">
      <c r="A11" s="160" t="s">
        <v>377</v>
      </c>
      <c r="B11" s="145" t="s">
        <v>359</v>
      </c>
      <c r="C11" s="265" t="s">
        <v>243</v>
      </c>
      <c r="D11" s="203">
        <v>72</v>
      </c>
      <c r="E11" s="146">
        <v>0</v>
      </c>
      <c r="F11" s="146">
        <v>64</v>
      </c>
      <c r="G11" s="146">
        <v>50</v>
      </c>
      <c r="H11" s="147">
        <v>0</v>
      </c>
      <c r="I11" s="171">
        <v>32</v>
      </c>
      <c r="J11" s="172">
        <v>32</v>
      </c>
      <c r="K11" s="273">
        <v>0</v>
      </c>
      <c r="L11" s="274">
        <v>0</v>
      </c>
      <c r="M11" s="273">
        <v>0</v>
      </c>
      <c r="N11" s="274">
        <v>0</v>
      </c>
      <c r="O11" s="273">
        <v>0</v>
      </c>
      <c r="P11" s="275">
        <v>0</v>
      </c>
      <c r="Q11" s="7">
        <f>SUM(I11:P11)-F11</f>
        <v>0</v>
      </c>
    </row>
    <row r="12" spans="1:22" ht="15" customHeight="1" x14ac:dyDescent="0.2">
      <c r="A12" s="161" t="s">
        <v>378</v>
      </c>
      <c r="B12" s="145" t="s">
        <v>358</v>
      </c>
      <c r="C12" s="265" t="s">
        <v>244</v>
      </c>
      <c r="D12" s="203">
        <v>108</v>
      </c>
      <c r="E12" s="146">
        <v>0</v>
      </c>
      <c r="F12" s="146">
        <v>108</v>
      </c>
      <c r="G12" s="146">
        <v>47</v>
      </c>
      <c r="H12" s="147">
        <v>0</v>
      </c>
      <c r="I12" s="171">
        <v>48</v>
      </c>
      <c r="J12" s="172">
        <v>60</v>
      </c>
      <c r="K12" s="273">
        <v>0</v>
      </c>
      <c r="L12" s="274">
        <v>0</v>
      </c>
      <c r="M12" s="273">
        <v>0</v>
      </c>
      <c r="N12" s="274">
        <v>0</v>
      </c>
      <c r="O12" s="273">
        <v>0</v>
      </c>
      <c r="P12" s="275">
        <v>0</v>
      </c>
    </row>
    <row r="13" spans="1:22" ht="14.25" customHeight="1" x14ac:dyDescent="0.2">
      <c r="A13" s="161" t="s">
        <v>379</v>
      </c>
      <c r="B13" s="266" t="s">
        <v>62</v>
      </c>
      <c r="C13" s="265" t="s">
        <v>246</v>
      </c>
      <c r="D13" s="203">
        <v>136</v>
      </c>
      <c r="E13" s="9">
        <v>0</v>
      </c>
      <c r="F13" s="146">
        <v>136</v>
      </c>
      <c r="G13" s="9">
        <v>0</v>
      </c>
      <c r="H13" s="15">
        <v>0</v>
      </c>
      <c r="I13" s="14">
        <v>64</v>
      </c>
      <c r="J13" s="12">
        <v>72</v>
      </c>
      <c r="K13" s="276">
        <v>0</v>
      </c>
      <c r="L13" s="277">
        <v>0</v>
      </c>
      <c r="M13" s="276">
        <v>0</v>
      </c>
      <c r="N13" s="277">
        <v>0</v>
      </c>
      <c r="O13" s="276">
        <v>0</v>
      </c>
      <c r="P13" s="278">
        <v>0</v>
      </c>
      <c r="Q13" s="7">
        <f t="shared" ref="Q13:Q18" si="0">SUM(I13:P13)-F13</f>
        <v>0</v>
      </c>
    </row>
    <row r="14" spans="1:22" ht="15" customHeight="1" x14ac:dyDescent="0.2">
      <c r="A14" s="161" t="s">
        <v>380</v>
      </c>
      <c r="B14" s="266" t="s">
        <v>381</v>
      </c>
      <c r="C14" s="270" t="s">
        <v>244</v>
      </c>
      <c r="D14" s="203">
        <v>72</v>
      </c>
      <c r="E14" s="9">
        <v>0</v>
      </c>
      <c r="F14" s="146">
        <v>72</v>
      </c>
      <c r="G14" s="9">
        <v>0</v>
      </c>
      <c r="H14" s="15">
        <v>0</v>
      </c>
      <c r="I14" s="14">
        <v>32</v>
      </c>
      <c r="J14" s="12">
        <v>40</v>
      </c>
      <c r="K14" s="276">
        <v>0</v>
      </c>
      <c r="L14" s="277">
        <v>0</v>
      </c>
      <c r="M14" s="276">
        <v>0</v>
      </c>
      <c r="N14" s="277">
        <v>0</v>
      </c>
      <c r="O14" s="276">
        <v>0</v>
      </c>
      <c r="P14" s="278">
        <v>0</v>
      </c>
      <c r="Q14" s="7">
        <f t="shared" si="0"/>
        <v>0</v>
      </c>
    </row>
    <row r="15" spans="1:22" x14ac:dyDescent="0.2">
      <c r="A15" s="161" t="s">
        <v>382</v>
      </c>
      <c r="B15" s="266" t="s">
        <v>383</v>
      </c>
      <c r="C15" s="265" t="s">
        <v>244</v>
      </c>
      <c r="D15" s="203">
        <v>72</v>
      </c>
      <c r="E15" s="9">
        <v>0</v>
      </c>
      <c r="F15" s="146">
        <v>72</v>
      </c>
      <c r="G15" s="9">
        <v>0</v>
      </c>
      <c r="H15" s="15">
        <v>0</v>
      </c>
      <c r="I15" s="14">
        <v>32</v>
      </c>
      <c r="J15" s="12">
        <v>40</v>
      </c>
      <c r="K15" s="276">
        <v>0</v>
      </c>
      <c r="L15" s="277">
        <v>0</v>
      </c>
      <c r="M15" s="276">
        <v>0</v>
      </c>
      <c r="N15" s="277">
        <v>0</v>
      </c>
      <c r="O15" s="276">
        <v>0</v>
      </c>
      <c r="P15" s="278">
        <v>0</v>
      </c>
      <c r="Q15" s="7">
        <f t="shared" si="0"/>
        <v>0</v>
      </c>
    </row>
    <row r="16" spans="1:22" x14ac:dyDescent="0.2">
      <c r="A16" s="345" t="s">
        <v>384</v>
      </c>
      <c r="B16" s="266" t="s">
        <v>58</v>
      </c>
      <c r="C16" s="265" t="s">
        <v>244</v>
      </c>
      <c r="D16" s="203">
        <v>72</v>
      </c>
      <c r="E16" s="9">
        <v>0</v>
      </c>
      <c r="F16" s="146">
        <v>72</v>
      </c>
      <c r="G16" s="9">
        <v>0</v>
      </c>
      <c r="H16" s="15">
        <v>0</v>
      </c>
      <c r="I16" s="14">
        <v>32</v>
      </c>
      <c r="J16" s="12">
        <v>40</v>
      </c>
      <c r="K16" s="276">
        <v>0</v>
      </c>
      <c r="L16" s="277">
        <v>0</v>
      </c>
      <c r="M16" s="276">
        <v>0</v>
      </c>
      <c r="N16" s="277">
        <v>0</v>
      </c>
      <c r="O16" s="276">
        <v>0</v>
      </c>
      <c r="P16" s="278">
        <v>0</v>
      </c>
      <c r="Q16" s="7">
        <f t="shared" si="0"/>
        <v>0</v>
      </c>
    </row>
    <row r="17" spans="1:17" x14ac:dyDescent="0.2">
      <c r="A17" s="345" t="s">
        <v>385</v>
      </c>
      <c r="B17" s="142" t="s">
        <v>386</v>
      </c>
      <c r="C17" s="267" t="s">
        <v>387</v>
      </c>
      <c r="D17" s="203">
        <v>340</v>
      </c>
      <c r="E17" s="177">
        <v>0</v>
      </c>
      <c r="F17" s="166">
        <v>312</v>
      </c>
      <c r="G17" s="177">
        <v>142</v>
      </c>
      <c r="H17" s="251">
        <v>0</v>
      </c>
      <c r="I17" s="178">
        <v>128</v>
      </c>
      <c r="J17" s="179">
        <v>184</v>
      </c>
      <c r="K17" s="279">
        <v>0</v>
      </c>
      <c r="L17" s="280">
        <v>0</v>
      </c>
      <c r="M17" s="281">
        <v>0</v>
      </c>
      <c r="N17" s="282">
        <v>0</v>
      </c>
      <c r="O17" s="281">
        <v>0</v>
      </c>
      <c r="P17" s="283">
        <v>0</v>
      </c>
      <c r="Q17" s="7">
        <f t="shared" si="0"/>
        <v>0</v>
      </c>
    </row>
    <row r="18" spans="1:17" ht="13.5" thickBot="1" x14ac:dyDescent="0.25">
      <c r="A18" s="345" t="s">
        <v>388</v>
      </c>
      <c r="B18" s="145" t="s">
        <v>314</v>
      </c>
      <c r="C18" s="265" t="s">
        <v>244</v>
      </c>
      <c r="D18" s="203">
        <v>108</v>
      </c>
      <c r="E18" s="180">
        <v>0</v>
      </c>
      <c r="F18" s="146">
        <v>108</v>
      </c>
      <c r="G18" s="180">
        <v>54</v>
      </c>
      <c r="H18" s="197">
        <v>0</v>
      </c>
      <c r="I18" s="181">
        <v>48</v>
      </c>
      <c r="J18" s="348">
        <v>60</v>
      </c>
      <c r="K18" s="273">
        <v>0</v>
      </c>
      <c r="L18" s="274">
        <v>0</v>
      </c>
      <c r="M18" s="284">
        <v>0</v>
      </c>
      <c r="N18" s="285">
        <v>0</v>
      </c>
      <c r="O18" s="284">
        <v>0</v>
      </c>
      <c r="P18" s="286">
        <v>0</v>
      </c>
      <c r="Q18" s="7">
        <f t="shared" si="0"/>
        <v>0</v>
      </c>
    </row>
    <row r="19" spans="1:17" ht="13.5" thickBot="1" x14ac:dyDescent="0.25">
      <c r="A19" s="346" t="s">
        <v>389</v>
      </c>
      <c r="B19" s="268" t="s">
        <v>28</v>
      </c>
      <c r="C19" s="272" t="s">
        <v>315</v>
      </c>
      <c r="D19" s="269">
        <v>72</v>
      </c>
      <c r="E19" s="269">
        <v>0</v>
      </c>
      <c r="F19" s="269">
        <v>72</v>
      </c>
      <c r="G19" s="269">
        <v>72</v>
      </c>
      <c r="H19" s="269">
        <v>0</v>
      </c>
      <c r="I19" s="269">
        <v>32</v>
      </c>
      <c r="J19" s="269">
        <v>40</v>
      </c>
      <c r="K19" s="269">
        <v>0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</row>
    <row r="20" spans="1:17" x14ac:dyDescent="0.2">
      <c r="A20" s="161" t="s">
        <v>390</v>
      </c>
      <c r="B20" s="145" t="s">
        <v>60</v>
      </c>
      <c r="C20" s="265" t="s">
        <v>244</v>
      </c>
      <c r="D20" s="203">
        <v>68</v>
      </c>
      <c r="E20" s="180">
        <v>0</v>
      </c>
      <c r="F20" s="146">
        <v>68</v>
      </c>
      <c r="G20" s="180">
        <v>0</v>
      </c>
      <c r="H20" s="197">
        <v>0</v>
      </c>
      <c r="I20" s="181">
        <v>0</v>
      </c>
      <c r="J20" s="348">
        <v>68</v>
      </c>
      <c r="K20" s="273">
        <v>0</v>
      </c>
      <c r="L20" s="274">
        <v>0</v>
      </c>
      <c r="M20" s="284">
        <v>0</v>
      </c>
      <c r="N20" s="285">
        <v>0</v>
      </c>
      <c r="O20" s="284">
        <v>0</v>
      </c>
      <c r="P20" s="286">
        <v>0</v>
      </c>
      <c r="Q20" s="7">
        <f>SUM(I20:P20)-F20</f>
        <v>0</v>
      </c>
    </row>
    <row r="21" spans="1:17" x14ac:dyDescent="0.2">
      <c r="A21" s="347" t="s">
        <v>391</v>
      </c>
      <c r="B21" s="266" t="s">
        <v>164</v>
      </c>
      <c r="C21" s="270" t="s">
        <v>392</v>
      </c>
      <c r="D21" s="203">
        <v>180</v>
      </c>
      <c r="E21" s="174">
        <v>0</v>
      </c>
      <c r="F21" s="146">
        <v>180</v>
      </c>
      <c r="G21" s="174">
        <v>16</v>
      </c>
      <c r="H21" s="198">
        <v>0</v>
      </c>
      <c r="I21" s="175">
        <v>64</v>
      </c>
      <c r="J21" s="176">
        <v>116</v>
      </c>
      <c r="K21" s="276">
        <v>0</v>
      </c>
      <c r="L21" s="277">
        <v>0</v>
      </c>
      <c r="M21" s="287">
        <v>0</v>
      </c>
      <c r="N21" s="288">
        <v>0</v>
      </c>
      <c r="O21" s="287">
        <v>0</v>
      </c>
      <c r="P21" s="289">
        <v>0</v>
      </c>
      <c r="Q21" s="7">
        <f>SUM(I21:P21)-F21</f>
        <v>0</v>
      </c>
    </row>
    <row r="22" spans="1:17" ht="15" customHeight="1" x14ac:dyDescent="0.2">
      <c r="A22" s="347" t="s">
        <v>393</v>
      </c>
      <c r="B22" s="142" t="s">
        <v>394</v>
      </c>
      <c r="C22" s="267" t="s">
        <v>246</v>
      </c>
      <c r="D22" s="203">
        <v>136</v>
      </c>
      <c r="E22" s="177">
        <v>0</v>
      </c>
      <c r="F22" s="166">
        <v>136</v>
      </c>
      <c r="G22" s="177">
        <v>39</v>
      </c>
      <c r="H22" s="251">
        <v>0</v>
      </c>
      <c r="I22" s="178">
        <v>64</v>
      </c>
      <c r="J22" s="179">
        <v>72</v>
      </c>
      <c r="K22" s="279">
        <v>0</v>
      </c>
      <c r="L22" s="280">
        <v>0</v>
      </c>
      <c r="M22" s="281">
        <v>0</v>
      </c>
      <c r="N22" s="282">
        <v>0</v>
      </c>
      <c r="O22" s="281">
        <v>0</v>
      </c>
      <c r="P22" s="283">
        <v>0</v>
      </c>
      <c r="Q22" s="7">
        <f>SUM(I22:P22)-F22</f>
        <v>0</v>
      </c>
    </row>
    <row r="23" spans="1:17" ht="15" customHeight="1" thickBot="1" x14ac:dyDescent="0.25">
      <c r="A23" s="347" t="s">
        <v>395</v>
      </c>
      <c r="B23" s="339" t="s">
        <v>396</v>
      </c>
      <c r="C23" s="340" t="s">
        <v>244</v>
      </c>
      <c r="D23" s="203">
        <v>40</v>
      </c>
      <c r="E23" s="177">
        <v>0</v>
      </c>
      <c r="F23" s="166">
        <v>40</v>
      </c>
      <c r="G23" s="177">
        <v>16</v>
      </c>
      <c r="H23" s="177">
        <v>0</v>
      </c>
      <c r="I23" s="177">
        <v>0</v>
      </c>
      <c r="J23" s="177">
        <v>40</v>
      </c>
      <c r="K23" s="341">
        <v>0</v>
      </c>
      <c r="L23" s="341">
        <v>0</v>
      </c>
      <c r="M23" s="342">
        <v>0</v>
      </c>
      <c r="N23" s="342">
        <v>0</v>
      </c>
      <c r="O23" s="342">
        <v>0</v>
      </c>
      <c r="P23" s="342">
        <v>0</v>
      </c>
      <c r="Q23" s="7">
        <f>SUM(I23:P23)-F23</f>
        <v>0</v>
      </c>
    </row>
    <row r="24" spans="1:17" ht="14.25" thickTop="1" thickBot="1" x14ac:dyDescent="0.25">
      <c r="A24" s="228"/>
      <c r="B24" s="228"/>
      <c r="C24" s="271" t="s">
        <v>329</v>
      </c>
      <c r="D24" s="253">
        <f>D25+D30</f>
        <v>870</v>
      </c>
      <c r="E24" s="253">
        <f t="shared" ref="E24:P24" si="1">E25+E30</f>
        <v>310</v>
      </c>
      <c r="F24" s="253">
        <f t="shared" si="1"/>
        <v>560</v>
      </c>
      <c r="G24" s="253">
        <f t="shared" si="1"/>
        <v>368</v>
      </c>
      <c r="H24" s="253">
        <f t="shared" si="1"/>
        <v>0</v>
      </c>
      <c r="I24" s="253">
        <f t="shared" si="1"/>
        <v>0</v>
      </c>
      <c r="J24" s="253">
        <f t="shared" si="1"/>
        <v>0</v>
      </c>
      <c r="K24" s="253">
        <f t="shared" si="1"/>
        <v>288</v>
      </c>
      <c r="L24" s="253">
        <f t="shared" si="1"/>
        <v>84</v>
      </c>
      <c r="M24" s="253">
        <f t="shared" si="1"/>
        <v>60</v>
      </c>
      <c r="N24" s="253">
        <f t="shared" si="1"/>
        <v>60</v>
      </c>
      <c r="O24" s="253">
        <f t="shared" si="1"/>
        <v>68</v>
      </c>
      <c r="P24" s="253">
        <f t="shared" si="1"/>
        <v>0</v>
      </c>
    </row>
    <row r="25" spans="1:17" ht="27" customHeight="1" thickTop="1" thickBot="1" x14ac:dyDescent="0.25">
      <c r="A25" s="164" t="s">
        <v>191</v>
      </c>
      <c r="B25" s="152" t="s">
        <v>297</v>
      </c>
      <c r="C25" s="229" t="s">
        <v>325</v>
      </c>
      <c r="D25" s="253">
        <f>SUM(D26:D29)</f>
        <v>678</v>
      </c>
      <c r="E25" s="225">
        <f t="shared" ref="E25:P25" si="2">SUM(E26:E29)</f>
        <v>246</v>
      </c>
      <c r="F25" s="225">
        <f t="shared" si="2"/>
        <v>432</v>
      </c>
      <c r="G25" s="225">
        <f t="shared" si="2"/>
        <v>300</v>
      </c>
      <c r="H25" s="225">
        <f t="shared" si="2"/>
        <v>0</v>
      </c>
      <c r="I25" s="225">
        <f t="shared" si="2"/>
        <v>0</v>
      </c>
      <c r="J25" s="225">
        <f t="shared" si="2"/>
        <v>0</v>
      </c>
      <c r="K25" s="290">
        <f t="shared" si="2"/>
        <v>160</v>
      </c>
      <c r="L25" s="290">
        <f t="shared" si="2"/>
        <v>84</v>
      </c>
      <c r="M25" s="290">
        <f t="shared" si="2"/>
        <v>60</v>
      </c>
      <c r="N25" s="290">
        <f t="shared" si="2"/>
        <v>60</v>
      </c>
      <c r="O25" s="290">
        <f t="shared" si="2"/>
        <v>68</v>
      </c>
      <c r="P25" s="290">
        <f t="shared" si="2"/>
        <v>0</v>
      </c>
    </row>
    <row r="26" spans="1:17" ht="16.5" customHeight="1" thickTop="1" x14ac:dyDescent="0.2">
      <c r="A26" s="156" t="s">
        <v>293</v>
      </c>
      <c r="B26" s="145" t="s">
        <v>61</v>
      </c>
      <c r="C26" s="255" t="s">
        <v>245</v>
      </c>
      <c r="D26" s="203">
        <f>E26+F26</f>
        <v>72</v>
      </c>
      <c r="E26" s="146">
        <v>24</v>
      </c>
      <c r="F26" s="146">
        <v>48</v>
      </c>
      <c r="G26" s="146">
        <v>4</v>
      </c>
      <c r="H26" s="147">
        <v>0</v>
      </c>
      <c r="I26" s="298">
        <v>0</v>
      </c>
      <c r="J26" s="274">
        <v>0</v>
      </c>
      <c r="K26" s="273">
        <v>48</v>
      </c>
      <c r="L26" s="274">
        <v>0</v>
      </c>
      <c r="M26" s="291">
        <v>0</v>
      </c>
      <c r="N26" s="274">
        <v>0</v>
      </c>
      <c r="O26" s="273">
        <v>0</v>
      </c>
      <c r="P26" s="275">
        <v>0</v>
      </c>
      <c r="Q26" s="7">
        <f>SUM(I26:P26)-F26</f>
        <v>0</v>
      </c>
    </row>
    <row r="27" spans="1:17" x14ac:dyDescent="0.2">
      <c r="A27" s="157" t="s">
        <v>294</v>
      </c>
      <c r="B27" s="142" t="s">
        <v>62</v>
      </c>
      <c r="C27" s="255" t="s">
        <v>245</v>
      </c>
      <c r="D27" s="203">
        <f>E27+F27</f>
        <v>72</v>
      </c>
      <c r="E27" s="143">
        <v>24</v>
      </c>
      <c r="F27" s="146">
        <v>48</v>
      </c>
      <c r="G27" s="143">
        <v>8</v>
      </c>
      <c r="H27" s="144">
        <v>0</v>
      </c>
      <c r="I27" s="299">
        <v>0</v>
      </c>
      <c r="J27" s="280">
        <v>0</v>
      </c>
      <c r="K27" s="279">
        <v>48</v>
      </c>
      <c r="L27" s="280">
        <v>0</v>
      </c>
      <c r="M27" s="279">
        <v>0</v>
      </c>
      <c r="N27" s="280">
        <v>0</v>
      </c>
      <c r="O27" s="279">
        <v>0</v>
      </c>
      <c r="P27" s="292">
        <v>0</v>
      </c>
      <c r="Q27" s="7">
        <f>SUM(I27:P27)-F27</f>
        <v>0</v>
      </c>
    </row>
    <row r="28" spans="1:17" s="148" customFormat="1" x14ac:dyDescent="0.2">
      <c r="A28" s="149" t="s">
        <v>295</v>
      </c>
      <c r="B28" s="149" t="s">
        <v>58</v>
      </c>
      <c r="C28" s="257" t="s">
        <v>248</v>
      </c>
      <c r="D28" s="203">
        <f>E28+F28</f>
        <v>198</v>
      </c>
      <c r="E28" s="9">
        <v>30</v>
      </c>
      <c r="F28" s="146">
        <v>168</v>
      </c>
      <c r="G28" s="9">
        <v>120</v>
      </c>
      <c r="H28" s="15">
        <v>0</v>
      </c>
      <c r="I28" s="293">
        <v>0</v>
      </c>
      <c r="J28" s="277">
        <v>0</v>
      </c>
      <c r="K28" s="293">
        <v>32</v>
      </c>
      <c r="L28" s="294">
        <v>42</v>
      </c>
      <c r="M28" s="276">
        <v>30</v>
      </c>
      <c r="N28" s="277">
        <v>30</v>
      </c>
      <c r="O28" s="293">
        <v>34</v>
      </c>
      <c r="P28" s="278">
        <v>0</v>
      </c>
      <c r="Q28" s="7">
        <f>SUM(I28:P28)-F28</f>
        <v>0</v>
      </c>
    </row>
    <row r="29" spans="1:17" ht="26.25" thickBot="1" x14ac:dyDescent="0.25">
      <c r="A29" s="159" t="s">
        <v>296</v>
      </c>
      <c r="B29" s="155" t="s">
        <v>28</v>
      </c>
      <c r="C29" s="258" t="s">
        <v>319</v>
      </c>
      <c r="D29" s="203">
        <f>E29+F29</f>
        <v>336</v>
      </c>
      <c r="E29" s="166">
        <v>168</v>
      </c>
      <c r="F29" s="344">
        <v>168</v>
      </c>
      <c r="G29" s="166">
        <v>168</v>
      </c>
      <c r="H29" s="150">
        <v>0</v>
      </c>
      <c r="I29" s="300">
        <v>0</v>
      </c>
      <c r="J29" s="296">
        <v>0</v>
      </c>
      <c r="K29" s="295">
        <v>32</v>
      </c>
      <c r="L29" s="296">
        <v>42</v>
      </c>
      <c r="M29" s="295">
        <v>30</v>
      </c>
      <c r="N29" s="296">
        <v>30</v>
      </c>
      <c r="O29" s="295">
        <v>34</v>
      </c>
      <c r="P29" s="297">
        <v>0</v>
      </c>
      <c r="Q29" s="7">
        <f>SUM(I29:P29)-F29</f>
        <v>0</v>
      </c>
    </row>
    <row r="30" spans="1:17" ht="21.75" customHeight="1" thickTop="1" thickBot="1" x14ac:dyDescent="0.25">
      <c r="A30" s="152" t="s">
        <v>52</v>
      </c>
      <c r="B30" s="152" t="s">
        <v>300</v>
      </c>
      <c r="C30" s="229" t="s">
        <v>326</v>
      </c>
      <c r="D30" s="253">
        <f>SUM(D31:D32)</f>
        <v>192</v>
      </c>
      <c r="E30" s="253">
        <f t="shared" ref="E30:P30" si="3">SUM(E31:E32)</f>
        <v>64</v>
      </c>
      <c r="F30" s="253">
        <f t="shared" si="3"/>
        <v>128</v>
      </c>
      <c r="G30" s="253">
        <f t="shared" si="3"/>
        <v>68</v>
      </c>
      <c r="H30" s="253">
        <f t="shared" si="3"/>
        <v>0</v>
      </c>
      <c r="I30" s="253">
        <f t="shared" si="3"/>
        <v>0</v>
      </c>
      <c r="J30" s="253">
        <f t="shared" si="3"/>
        <v>0</v>
      </c>
      <c r="K30" s="253">
        <f t="shared" si="3"/>
        <v>128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</row>
    <row r="31" spans="1:17" ht="12.75" customHeight="1" thickTop="1" x14ac:dyDescent="0.2">
      <c r="A31" s="156" t="s">
        <v>298</v>
      </c>
      <c r="B31" s="145" t="s">
        <v>59</v>
      </c>
      <c r="C31" s="255" t="s">
        <v>318</v>
      </c>
      <c r="D31" s="203">
        <f>E31+F31</f>
        <v>96</v>
      </c>
      <c r="E31" s="146">
        <v>32</v>
      </c>
      <c r="F31" s="146">
        <v>64</v>
      </c>
      <c r="G31" s="146">
        <v>32</v>
      </c>
      <c r="H31" s="147">
        <v>0</v>
      </c>
      <c r="I31" s="298">
        <v>0</v>
      </c>
      <c r="J31" s="274">
        <v>0</v>
      </c>
      <c r="K31" s="273">
        <v>64</v>
      </c>
      <c r="L31" s="274">
        <v>0</v>
      </c>
      <c r="M31" s="273">
        <v>0</v>
      </c>
      <c r="N31" s="274">
        <v>0</v>
      </c>
      <c r="O31" s="273">
        <v>0</v>
      </c>
      <c r="P31" s="275">
        <v>0</v>
      </c>
      <c r="Q31" s="7">
        <f>SUM(I31:P31)-F31</f>
        <v>0</v>
      </c>
    </row>
    <row r="32" spans="1:17" ht="15.75" customHeight="1" thickBot="1" x14ac:dyDescent="0.25">
      <c r="A32" s="157" t="s">
        <v>299</v>
      </c>
      <c r="B32" s="142" t="s">
        <v>173</v>
      </c>
      <c r="C32" s="256" t="s">
        <v>322</v>
      </c>
      <c r="D32" s="196">
        <f>E32+F32</f>
        <v>96</v>
      </c>
      <c r="E32" s="143">
        <v>32</v>
      </c>
      <c r="F32" s="146">
        <v>64</v>
      </c>
      <c r="G32" s="143">
        <v>36</v>
      </c>
      <c r="H32" s="144">
        <v>0</v>
      </c>
      <c r="I32" s="299">
        <v>0</v>
      </c>
      <c r="J32" s="280">
        <v>0</v>
      </c>
      <c r="K32" s="279">
        <v>64</v>
      </c>
      <c r="L32" s="343">
        <v>0</v>
      </c>
      <c r="M32" s="279">
        <v>0</v>
      </c>
      <c r="N32" s="280">
        <v>0</v>
      </c>
      <c r="O32" s="279">
        <v>0</v>
      </c>
      <c r="P32" s="292">
        <v>0</v>
      </c>
      <c r="Q32" s="7">
        <f>SUM(I32:P32)-F32</f>
        <v>0</v>
      </c>
    </row>
    <row r="33" spans="1:17" ht="15" customHeight="1" thickTop="1" thickBot="1" x14ac:dyDescent="0.25">
      <c r="A33" s="152" t="s">
        <v>192</v>
      </c>
      <c r="B33" s="152" t="s">
        <v>301</v>
      </c>
      <c r="C33" s="229" t="s">
        <v>357</v>
      </c>
      <c r="D33" s="253">
        <f>D34+D47</f>
        <v>4530</v>
      </c>
      <c r="E33" s="225">
        <f t="shared" ref="E33:P33" si="4">E34+E47</f>
        <v>1166</v>
      </c>
      <c r="F33" s="225">
        <f t="shared" si="4"/>
        <v>3364</v>
      </c>
      <c r="G33" s="225">
        <f t="shared" si="4"/>
        <v>1270</v>
      </c>
      <c r="H33" s="225">
        <f t="shared" si="4"/>
        <v>80</v>
      </c>
      <c r="I33" s="290">
        <f t="shared" si="4"/>
        <v>0</v>
      </c>
      <c r="J33" s="290">
        <f t="shared" si="4"/>
        <v>0</v>
      </c>
      <c r="K33" s="290">
        <f t="shared" si="4"/>
        <v>288</v>
      </c>
      <c r="L33" s="290">
        <f t="shared" si="4"/>
        <v>744</v>
      </c>
      <c r="M33" s="290">
        <f t="shared" si="4"/>
        <v>516</v>
      </c>
      <c r="N33" s="290">
        <f t="shared" si="4"/>
        <v>804</v>
      </c>
      <c r="O33" s="290">
        <f t="shared" si="4"/>
        <v>1012</v>
      </c>
      <c r="P33" s="290">
        <f t="shared" si="4"/>
        <v>0</v>
      </c>
    </row>
    <row r="34" spans="1:17" ht="18.75" customHeight="1" thickTop="1" thickBot="1" x14ac:dyDescent="0.25">
      <c r="A34" s="152" t="s">
        <v>53</v>
      </c>
      <c r="B34" s="152" t="s">
        <v>54</v>
      </c>
      <c r="C34" s="229" t="s">
        <v>327</v>
      </c>
      <c r="D34" s="253">
        <f>SUM(D35:D46)</f>
        <v>1329</v>
      </c>
      <c r="E34" s="253">
        <f t="shared" ref="E34:P34" si="5">SUM(E35:E46)</f>
        <v>433</v>
      </c>
      <c r="F34" s="253">
        <f t="shared" si="5"/>
        <v>896</v>
      </c>
      <c r="G34" s="253">
        <f t="shared" si="5"/>
        <v>394</v>
      </c>
      <c r="H34" s="253">
        <f t="shared" si="5"/>
        <v>0</v>
      </c>
      <c r="I34" s="253">
        <f t="shared" si="5"/>
        <v>0</v>
      </c>
      <c r="J34" s="253">
        <f t="shared" si="5"/>
        <v>0</v>
      </c>
      <c r="K34" s="253">
        <f t="shared" si="5"/>
        <v>128</v>
      </c>
      <c r="L34" s="253">
        <f t="shared" si="5"/>
        <v>378</v>
      </c>
      <c r="M34" s="253">
        <f t="shared" si="5"/>
        <v>180</v>
      </c>
      <c r="N34" s="253">
        <f t="shared" si="5"/>
        <v>120</v>
      </c>
      <c r="O34" s="253">
        <f t="shared" si="5"/>
        <v>90</v>
      </c>
      <c r="P34" s="253">
        <f t="shared" si="5"/>
        <v>0</v>
      </c>
    </row>
    <row r="35" spans="1:17" ht="13.5" thickTop="1" x14ac:dyDescent="0.2">
      <c r="A35" s="160" t="s">
        <v>331</v>
      </c>
      <c r="B35" s="154" t="s">
        <v>168</v>
      </c>
      <c r="C35" s="255" t="s">
        <v>247</v>
      </c>
      <c r="D35" s="203">
        <f t="shared" ref="D35:D46" si="6">E35+F35</f>
        <v>170</v>
      </c>
      <c r="E35" s="146">
        <v>54</v>
      </c>
      <c r="F35" s="146">
        <v>116</v>
      </c>
      <c r="G35" s="317">
        <v>80</v>
      </c>
      <c r="H35" s="147">
        <v>0</v>
      </c>
      <c r="I35" s="298">
        <v>0</v>
      </c>
      <c r="J35" s="274">
        <v>0</v>
      </c>
      <c r="K35" s="273">
        <v>32</v>
      </c>
      <c r="L35" s="274">
        <v>84</v>
      </c>
      <c r="M35" s="273">
        <v>0</v>
      </c>
      <c r="N35" s="274">
        <v>0</v>
      </c>
      <c r="O35" s="273">
        <v>0</v>
      </c>
      <c r="P35" s="275">
        <v>0</v>
      </c>
      <c r="Q35" s="7">
        <f t="shared" ref="Q35:Q46" si="7">SUM(I35:P35)-F35</f>
        <v>0</v>
      </c>
    </row>
    <row r="36" spans="1:17" ht="11.25" customHeight="1" x14ac:dyDescent="0.2">
      <c r="A36" s="161" t="s">
        <v>332</v>
      </c>
      <c r="B36" s="13" t="s">
        <v>174</v>
      </c>
      <c r="C36" s="255" t="s">
        <v>250</v>
      </c>
      <c r="D36" s="203">
        <f t="shared" si="6"/>
        <v>109</v>
      </c>
      <c r="E36" s="9">
        <v>35</v>
      </c>
      <c r="F36" s="146">
        <f t="shared" ref="F36:F45" si="8">SUM(I36:P36)</f>
        <v>74</v>
      </c>
      <c r="G36" s="9">
        <v>40</v>
      </c>
      <c r="H36" s="15">
        <v>0</v>
      </c>
      <c r="I36" s="301">
        <v>0</v>
      </c>
      <c r="J36" s="277">
        <v>0</v>
      </c>
      <c r="K36" s="276">
        <v>32</v>
      </c>
      <c r="L36" s="277">
        <v>42</v>
      </c>
      <c r="M36" s="276">
        <v>0</v>
      </c>
      <c r="N36" s="277">
        <v>0</v>
      </c>
      <c r="O36" s="276">
        <v>0</v>
      </c>
      <c r="P36" s="278">
        <v>0</v>
      </c>
      <c r="Q36" s="7">
        <f t="shared" si="7"/>
        <v>0</v>
      </c>
    </row>
    <row r="37" spans="1:17" ht="13.5" customHeight="1" x14ac:dyDescent="0.2">
      <c r="A37" s="162" t="s">
        <v>63</v>
      </c>
      <c r="B37" s="13" t="s">
        <v>171</v>
      </c>
      <c r="C37" s="255" t="s">
        <v>320</v>
      </c>
      <c r="D37" s="203">
        <f t="shared" si="6"/>
        <v>129</v>
      </c>
      <c r="E37" s="9">
        <v>42</v>
      </c>
      <c r="F37" s="146">
        <f t="shared" si="8"/>
        <v>87</v>
      </c>
      <c r="G37" s="9">
        <v>36</v>
      </c>
      <c r="H37" s="15">
        <v>0</v>
      </c>
      <c r="I37" s="301">
        <v>0</v>
      </c>
      <c r="J37" s="277">
        <v>0</v>
      </c>
      <c r="K37" s="276">
        <v>0</v>
      </c>
      <c r="L37" s="277">
        <v>42</v>
      </c>
      <c r="M37" s="276">
        <v>45</v>
      </c>
      <c r="N37" s="277">
        <v>0</v>
      </c>
      <c r="O37" s="276">
        <v>0</v>
      </c>
      <c r="P37" s="278">
        <v>0</v>
      </c>
      <c r="Q37" s="7">
        <f t="shared" si="7"/>
        <v>0</v>
      </c>
    </row>
    <row r="38" spans="1:17" x14ac:dyDescent="0.2">
      <c r="A38" s="162" t="s">
        <v>333</v>
      </c>
      <c r="B38" s="16" t="s">
        <v>170</v>
      </c>
      <c r="C38" s="255" t="s">
        <v>247</v>
      </c>
      <c r="D38" s="203">
        <f t="shared" si="6"/>
        <v>109</v>
      </c>
      <c r="E38" s="9">
        <v>35</v>
      </c>
      <c r="F38" s="146">
        <v>74</v>
      </c>
      <c r="G38" s="9">
        <v>48</v>
      </c>
      <c r="H38" s="15">
        <v>0</v>
      </c>
      <c r="I38" s="301">
        <v>0</v>
      </c>
      <c r="J38" s="277">
        <v>0</v>
      </c>
      <c r="K38" s="276">
        <v>32</v>
      </c>
      <c r="L38" s="277">
        <v>42</v>
      </c>
      <c r="M38" s="276">
        <v>0</v>
      </c>
      <c r="N38" s="277">
        <v>0</v>
      </c>
      <c r="O38" s="276">
        <v>0</v>
      </c>
      <c r="P38" s="278">
        <v>0</v>
      </c>
      <c r="Q38" s="7">
        <f t="shared" si="7"/>
        <v>0</v>
      </c>
    </row>
    <row r="39" spans="1:17" ht="14.25" customHeight="1" x14ac:dyDescent="0.2">
      <c r="A39" s="162" t="s">
        <v>334</v>
      </c>
      <c r="B39" s="13" t="s">
        <v>172</v>
      </c>
      <c r="C39" s="255" t="s">
        <v>320</v>
      </c>
      <c r="D39" s="203">
        <f t="shared" si="6"/>
        <v>125</v>
      </c>
      <c r="E39" s="9">
        <v>38</v>
      </c>
      <c r="F39" s="146">
        <f t="shared" si="8"/>
        <v>87</v>
      </c>
      <c r="G39" s="9">
        <v>22</v>
      </c>
      <c r="H39" s="15">
        <v>0</v>
      </c>
      <c r="I39" s="301">
        <v>0</v>
      </c>
      <c r="J39" s="277">
        <v>0</v>
      </c>
      <c r="K39" s="276">
        <v>0</v>
      </c>
      <c r="L39" s="277">
        <v>42</v>
      </c>
      <c r="M39" s="276">
        <v>45</v>
      </c>
      <c r="N39" s="277">
        <v>0</v>
      </c>
      <c r="O39" s="276">
        <v>0</v>
      </c>
      <c r="P39" s="278">
        <v>0</v>
      </c>
      <c r="Q39" s="7">
        <f t="shared" si="7"/>
        <v>0</v>
      </c>
    </row>
    <row r="40" spans="1:17" ht="15" customHeight="1" x14ac:dyDescent="0.2">
      <c r="A40" s="162" t="s">
        <v>335</v>
      </c>
      <c r="B40" s="13" t="s">
        <v>175</v>
      </c>
      <c r="C40" s="255" t="s">
        <v>281</v>
      </c>
      <c r="D40" s="203">
        <f t="shared" si="6"/>
        <v>130</v>
      </c>
      <c r="E40" s="9">
        <v>43</v>
      </c>
      <c r="F40" s="146">
        <f t="shared" si="8"/>
        <v>87</v>
      </c>
      <c r="G40" s="9">
        <v>40</v>
      </c>
      <c r="H40" s="15">
        <v>0</v>
      </c>
      <c r="I40" s="301">
        <v>0</v>
      </c>
      <c r="J40" s="277">
        <v>0</v>
      </c>
      <c r="K40" s="276">
        <v>0</v>
      </c>
      <c r="L40" s="277">
        <v>42</v>
      </c>
      <c r="M40" s="276">
        <v>45</v>
      </c>
      <c r="N40" s="277">
        <v>0</v>
      </c>
      <c r="O40" s="276">
        <v>0</v>
      </c>
      <c r="P40" s="278">
        <v>0</v>
      </c>
      <c r="Q40" s="7">
        <f t="shared" si="7"/>
        <v>0</v>
      </c>
    </row>
    <row r="41" spans="1:17" ht="14.25" customHeight="1" x14ac:dyDescent="0.2">
      <c r="A41" s="162" t="s">
        <v>336</v>
      </c>
      <c r="B41" s="13" t="s">
        <v>169</v>
      </c>
      <c r="C41" s="255" t="s">
        <v>320</v>
      </c>
      <c r="D41" s="203">
        <f t="shared" si="6"/>
        <v>130</v>
      </c>
      <c r="E41" s="9">
        <v>43</v>
      </c>
      <c r="F41" s="146">
        <f t="shared" si="8"/>
        <v>87</v>
      </c>
      <c r="G41" s="9">
        <v>40</v>
      </c>
      <c r="H41" s="15">
        <v>0</v>
      </c>
      <c r="I41" s="301">
        <v>0</v>
      </c>
      <c r="J41" s="277">
        <v>0</v>
      </c>
      <c r="K41" s="276">
        <v>0</v>
      </c>
      <c r="L41" s="277">
        <v>42</v>
      </c>
      <c r="M41" s="276">
        <v>45</v>
      </c>
      <c r="N41" s="277">
        <v>0</v>
      </c>
      <c r="O41" s="276">
        <v>0</v>
      </c>
      <c r="P41" s="278">
        <v>0</v>
      </c>
      <c r="Q41" s="7">
        <f t="shared" si="7"/>
        <v>0</v>
      </c>
    </row>
    <row r="42" spans="1:17" x14ac:dyDescent="0.2">
      <c r="A42" s="162" t="s">
        <v>337</v>
      </c>
      <c r="B42" s="13" t="s">
        <v>176</v>
      </c>
      <c r="C42" s="255" t="s">
        <v>247</v>
      </c>
      <c r="D42" s="203">
        <f t="shared" si="6"/>
        <v>109</v>
      </c>
      <c r="E42" s="9">
        <v>35</v>
      </c>
      <c r="F42" s="146">
        <f t="shared" si="8"/>
        <v>74</v>
      </c>
      <c r="G42" s="9">
        <v>40</v>
      </c>
      <c r="H42" s="15">
        <v>0</v>
      </c>
      <c r="I42" s="301">
        <v>0</v>
      </c>
      <c r="J42" s="277">
        <v>0</v>
      </c>
      <c r="K42" s="276">
        <v>32</v>
      </c>
      <c r="L42" s="277">
        <v>42</v>
      </c>
      <c r="M42" s="276">
        <v>0</v>
      </c>
      <c r="N42" s="277">
        <v>0</v>
      </c>
      <c r="O42" s="276">
        <v>0</v>
      </c>
      <c r="P42" s="278">
        <v>0</v>
      </c>
      <c r="Q42" s="7">
        <f t="shared" si="7"/>
        <v>0</v>
      </c>
    </row>
    <row r="43" spans="1:17" x14ac:dyDescent="0.2">
      <c r="A43" s="161" t="s">
        <v>338</v>
      </c>
      <c r="B43" s="13" t="s">
        <v>165</v>
      </c>
      <c r="C43" s="255" t="s">
        <v>251</v>
      </c>
      <c r="D43" s="203">
        <f t="shared" si="6"/>
        <v>67</v>
      </c>
      <c r="E43" s="9">
        <v>22</v>
      </c>
      <c r="F43" s="146">
        <f t="shared" si="8"/>
        <v>45</v>
      </c>
      <c r="G43" s="9">
        <v>0</v>
      </c>
      <c r="H43" s="15">
        <v>0</v>
      </c>
      <c r="I43" s="301">
        <v>0</v>
      </c>
      <c r="J43" s="277">
        <v>0</v>
      </c>
      <c r="K43" s="276">
        <v>0</v>
      </c>
      <c r="L43" s="277">
        <v>0</v>
      </c>
      <c r="M43" s="276">
        <v>0</v>
      </c>
      <c r="N43" s="277">
        <v>0</v>
      </c>
      <c r="O43" s="276">
        <v>45</v>
      </c>
      <c r="P43" s="278">
        <v>0</v>
      </c>
      <c r="Q43" s="7">
        <f t="shared" si="7"/>
        <v>0</v>
      </c>
    </row>
    <row r="44" spans="1:17" ht="12.75" customHeight="1" x14ac:dyDescent="0.2">
      <c r="A44" s="161" t="s">
        <v>339</v>
      </c>
      <c r="B44" s="13" t="s">
        <v>166</v>
      </c>
      <c r="C44" s="255" t="s">
        <v>257</v>
      </c>
      <c r="D44" s="203">
        <f t="shared" si="6"/>
        <v>67</v>
      </c>
      <c r="E44" s="9">
        <v>22</v>
      </c>
      <c r="F44" s="146">
        <f t="shared" si="8"/>
        <v>45</v>
      </c>
      <c r="G44" s="9">
        <v>0</v>
      </c>
      <c r="H44" s="15">
        <v>0</v>
      </c>
      <c r="I44" s="301">
        <v>0</v>
      </c>
      <c r="J44" s="277">
        <v>0</v>
      </c>
      <c r="K44" s="276">
        <v>0</v>
      </c>
      <c r="L44" s="277">
        <v>0</v>
      </c>
      <c r="M44" s="276">
        <v>0</v>
      </c>
      <c r="N44" s="277">
        <v>0</v>
      </c>
      <c r="O44" s="276">
        <v>45</v>
      </c>
      <c r="P44" s="278">
        <v>0</v>
      </c>
      <c r="Q44" s="7">
        <f t="shared" si="7"/>
        <v>0</v>
      </c>
    </row>
    <row r="45" spans="1:17" ht="12.75" customHeight="1" x14ac:dyDescent="0.2">
      <c r="A45" s="161" t="s">
        <v>340</v>
      </c>
      <c r="B45" s="13" t="s">
        <v>167</v>
      </c>
      <c r="C45" s="255" t="s">
        <v>323</v>
      </c>
      <c r="D45" s="203">
        <f t="shared" si="6"/>
        <v>82</v>
      </c>
      <c r="E45" s="9">
        <v>30</v>
      </c>
      <c r="F45" s="146">
        <f t="shared" si="8"/>
        <v>52</v>
      </c>
      <c r="G45" s="9">
        <v>0</v>
      </c>
      <c r="H45" s="15">
        <v>0</v>
      </c>
      <c r="I45" s="301">
        <v>0</v>
      </c>
      <c r="J45" s="277">
        <v>0</v>
      </c>
      <c r="K45" s="276">
        <v>0</v>
      </c>
      <c r="L45" s="277">
        <v>0</v>
      </c>
      <c r="M45" s="276">
        <v>0</v>
      </c>
      <c r="N45" s="277">
        <v>52</v>
      </c>
      <c r="O45" s="276">
        <v>0</v>
      </c>
      <c r="P45" s="278">
        <v>0</v>
      </c>
      <c r="Q45" s="7">
        <f t="shared" si="7"/>
        <v>0</v>
      </c>
    </row>
    <row r="46" spans="1:17" ht="13.5" thickBot="1" x14ac:dyDescent="0.25">
      <c r="A46" s="163" t="s">
        <v>341</v>
      </c>
      <c r="B46" s="153" t="s">
        <v>64</v>
      </c>
      <c r="C46" s="256" t="s">
        <v>249</v>
      </c>
      <c r="D46" s="196">
        <f t="shared" si="6"/>
        <v>102</v>
      </c>
      <c r="E46" s="143">
        <v>34</v>
      </c>
      <c r="F46" s="146">
        <v>68</v>
      </c>
      <c r="G46" s="143">
        <v>48</v>
      </c>
      <c r="H46" s="144">
        <v>0</v>
      </c>
      <c r="I46" s="299">
        <v>0</v>
      </c>
      <c r="J46" s="280">
        <v>0</v>
      </c>
      <c r="K46" s="279">
        <v>0</v>
      </c>
      <c r="L46" s="280">
        <v>0</v>
      </c>
      <c r="M46" s="279">
        <v>0</v>
      </c>
      <c r="N46" s="280">
        <v>68</v>
      </c>
      <c r="O46" s="279">
        <v>0</v>
      </c>
      <c r="P46" s="292">
        <v>0</v>
      </c>
      <c r="Q46" s="7">
        <f t="shared" si="7"/>
        <v>0</v>
      </c>
    </row>
    <row r="47" spans="1:17" ht="15" customHeight="1" thickTop="1" thickBot="1" x14ac:dyDescent="0.25">
      <c r="A47" s="152" t="s">
        <v>55</v>
      </c>
      <c r="B47" s="152" t="s">
        <v>29</v>
      </c>
      <c r="C47" s="229" t="s">
        <v>356</v>
      </c>
      <c r="D47" s="253">
        <f>D48+D59+D64+D70+D74+D79</f>
        <v>3201</v>
      </c>
      <c r="E47" s="253">
        <f t="shared" ref="E47:P47" si="9">E48+E59+E64+E70+E74+E79</f>
        <v>733</v>
      </c>
      <c r="F47" s="253">
        <f t="shared" si="9"/>
        <v>2468</v>
      </c>
      <c r="G47" s="253">
        <f t="shared" si="9"/>
        <v>876</v>
      </c>
      <c r="H47" s="253">
        <f t="shared" si="9"/>
        <v>80</v>
      </c>
      <c r="I47" s="253">
        <f t="shared" si="9"/>
        <v>0</v>
      </c>
      <c r="J47" s="253">
        <f t="shared" si="9"/>
        <v>0</v>
      </c>
      <c r="K47" s="253">
        <f t="shared" si="9"/>
        <v>160</v>
      </c>
      <c r="L47" s="253">
        <f t="shared" si="9"/>
        <v>366</v>
      </c>
      <c r="M47" s="253">
        <f t="shared" si="9"/>
        <v>336</v>
      </c>
      <c r="N47" s="253">
        <f t="shared" si="9"/>
        <v>684</v>
      </c>
      <c r="O47" s="253">
        <f t="shared" si="9"/>
        <v>922</v>
      </c>
      <c r="P47" s="253">
        <f t="shared" si="9"/>
        <v>0</v>
      </c>
    </row>
    <row r="48" spans="1:17" ht="22.5" customHeight="1" thickTop="1" thickBot="1" x14ac:dyDescent="0.25">
      <c r="A48" s="164" t="s">
        <v>65</v>
      </c>
      <c r="B48" s="152" t="s">
        <v>239</v>
      </c>
      <c r="C48" s="229" t="s">
        <v>355</v>
      </c>
      <c r="D48" s="225">
        <f>SUM(D49:D58)</f>
        <v>1371</v>
      </c>
      <c r="E48" s="225">
        <f>SUM(E49:E58)</f>
        <v>365</v>
      </c>
      <c r="F48" s="225">
        <f>SUM(F49:F58)</f>
        <v>1006</v>
      </c>
      <c r="G48" s="225">
        <f t="shared" ref="G48:P48" si="10">SUM(G49:G58)</f>
        <v>446</v>
      </c>
      <c r="H48" s="225">
        <f t="shared" si="10"/>
        <v>80</v>
      </c>
      <c r="I48" s="225">
        <f t="shared" si="10"/>
        <v>0</v>
      </c>
      <c r="J48" s="225">
        <f t="shared" si="10"/>
        <v>0</v>
      </c>
      <c r="K48" s="225">
        <f t="shared" si="10"/>
        <v>160</v>
      </c>
      <c r="L48" s="225">
        <f t="shared" si="10"/>
        <v>366</v>
      </c>
      <c r="M48" s="225">
        <f t="shared" si="10"/>
        <v>336</v>
      </c>
      <c r="N48" s="225">
        <f t="shared" si="10"/>
        <v>144</v>
      </c>
      <c r="O48" s="225">
        <f t="shared" si="10"/>
        <v>0</v>
      </c>
      <c r="P48" s="225">
        <f t="shared" si="10"/>
        <v>0</v>
      </c>
    </row>
    <row r="49" spans="1:17" ht="21" customHeight="1" thickTop="1" x14ac:dyDescent="0.2">
      <c r="A49" s="154" t="s">
        <v>302</v>
      </c>
      <c r="B49" s="151" t="s">
        <v>178</v>
      </c>
      <c r="C49" s="255" t="s">
        <v>354</v>
      </c>
      <c r="D49" s="203">
        <f t="shared" ref="D49:D56" si="11">E49+F49</f>
        <v>142</v>
      </c>
      <c r="E49" s="146">
        <v>46</v>
      </c>
      <c r="F49" s="146">
        <v>96</v>
      </c>
      <c r="G49" s="146">
        <v>50</v>
      </c>
      <c r="H49" s="147">
        <v>0</v>
      </c>
      <c r="I49" s="298">
        <v>0</v>
      </c>
      <c r="J49" s="274">
        <v>0</v>
      </c>
      <c r="K49" s="273">
        <v>96</v>
      </c>
      <c r="L49" s="274">
        <v>0</v>
      </c>
      <c r="M49" s="273">
        <v>0</v>
      </c>
      <c r="N49" s="274">
        <v>0</v>
      </c>
      <c r="O49" s="273">
        <v>0</v>
      </c>
      <c r="P49" s="275">
        <v>0</v>
      </c>
      <c r="Q49" s="7">
        <f t="shared" ref="Q49:Q58" si="12">SUM(I49:P49)-F49</f>
        <v>0</v>
      </c>
    </row>
    <row r="50" spans="1:17" s="354" customFormat="1" ht="27.75" customHeight="1" x14ac:dyDescent="0.2">
      <c r="A50" s="364" t="s">
        <v>303</v>
      </c>
      <c r="B50" s="350" t="s">
        <v>342</v>
      </c>
      <c r="C50" s="351" t="s">
        <v>321</v>
      </c>
      <c r="D50" s="313">
        <f t="shared" si="11"/>
        <v>188</v>
      </c>
      <c r="E50" s="352">
        <v>50</v>
      </c>
      <c r="F50" s="353">
        <v>138</v>
      </c>
      <c r="G50" s="352">
        <v>64</v>
      </c>
      <c r="H50" s="278">
        <v>0</v>
      </c>
      <c r="I50" s="301">
        <v>0</v>
      </c>
      <c r="J50" s="277">
        <v>0</v>
      </c>
      <c r="K50" s="276">
        <v>0</v>
      </c>
      <c r="L50" s="277">
        <v>42</v>
      </c>
      <c r="M50" s="276">
        <v>96</v>
      </c>
      <c r="N50" s="277">
        <v>0</v>
      </c>
      <c r="O50" s="276">
        <v>0</v>
      </c>
      <c r="P50" s="278">
        <v>0</v>
      </c>
      <c r="Q50" s="354">
        <f t="shared" si="12"/>
        <v>0</v>
      </c>
    </row>
    <row r="51" spans="1:17" ht="14.25" customHeight="1" x14ac:dyDescent="0.2">
      <c r="A51" s="349" t="s">
        <v>304</v>
      </c>
      <c r="B51" s="350" t="s">
        <v>179</v>
      </c>
      <c r="C51" s="351" t="s">
        <v>247</v>
      </c>
      <c r="D51" s="313">
        <f t="shared" si="11"/>
        <v>155</v>
      </c>
      <c r="E51" s="352">
        <v>49</v>
      </c>
      <c r="F51" s="353">
        <v>106</v>
      </c>
      <c r="G51" s="352">
        <v>80</v>
      </c>
      <c r="H51" s="278"/>
      <c r="I51" s="301">
        <v>0</v>
      </c>
      <c r="J51" s="277">
        <v>0</v>
      </c>
      <c r="K51" s="276">
        <v>64</v>
      </c>
      <c r="L51" s="277">
        <v>42</v>
      </c>
      <c r="M51" s="276">
        <v>0</v>
      </c>
      <c r="N51" s="277">
        <v>0</v>
      </c>
      <c r="O51" s="276">
        <v>0</v>
      </c>
      <c r="P51" s="278">
        <v>0</v>
      </c>
      <c r="Q51" s="354">
        <f t="shared" si="12"/>
        <v>0</v>
      </c>
    </row>
    <row r="52" spans="1:17" ht="25.5" customHeight="1" x14ac:dyDescent="0.2">
      <c r="A52" s="162" t="s">
        <v>305</v>
      </c>
      <c r="B52" s="13" t="s">
        <v>180</v>
      </c>
      <c r="C52" s="255" t="s">
        <v>252</v>
      </c>
      <c r="D52" s="203">
        <f t="shared" si="11"/>
        <v>220</v>
      </c>
      <c r="E52" s="9">
        <v>70</v>
      </c>
      <c r="F52" s="146">
        <v>150</v>
      </c>
      <c r="G52" s="9">
        <v>96</v>
      </c>
      <c r="H52" s="15">
        <v>40</v>
      </c>
      <c r="I52" s="301">
        <v>0</v>
      </c>
      <c r="J52" s="277">
        <v>0</v>
      </c>
      <c r="K52" s="276">
        <v>0</v>
      </c>
      <c r="L52" s="277">
        <v>0</v>
      </c>
      <c r="M52" s="276">
        <v>150</v>
      </c>
      <c r="N52" s="277">
        <v>0</v>
      </c>
      <c r="O52" s="276">
        <v>0</v>
      </c>
      <c r="P52" s="278">
        <v>0</v>
      </c>
      <c r="Q52" s="7">
        <f t="shared" si="12"/>
        <v>0</v>
      </c>
    </row>
    <row r="53" spans="1:17" s="354" customFormat="1" ht="22.5" customHeight="1" x14ac:dyDescent="0.2">
      <c r="A53" s="349" t="s">
        <v>306</v>
      </c>
      <c r="B53" s="350" t="s">
        <v>181</v>
      </c>
      <c r="C53" s="351" t="s">
        <v>321</v>
      </c>
      <c r="D53" s="313">
        <f t="shared" si="11"/>
        <v>172</v>
      </c>
      <c r="E53" s="352">
        <v>46</v>
      </c>
      <c r="F53" s="353">
        <v>126</v>
      </c>
      <c r="G53" s="352">
        <v>50</v>
      </c>
      <c r="H53" s="278">
        <v>40</v>
      </c>
      <c r="I53" s="301">
        <v>0</v>
      </c>
      <c r="J53" s="277">
        <v>0</v>
      </c>
      <c r="K53" s="276">
        <v>0</v>
      </c>
      <c r="L53" s="277">
        <v>0</v>
      </c>
      <c r="M53" s="276">
        <v>90</v>
      </c>
      <c r="N53" s="277">
        <v>36</v>
      </c>
      <c r="O53" s="276">
        <v>0</v>
      </c>
      <c r="P53" s="278">
        <v>0</v>
      </c>
      <c r="Q53" s="354">
        <f t="shared" si="12"/>
        <v>0</v>
      </c>
    </row>
    <row r="54" spans="1:17" ht="22.5" customHeight="1" x14ac:dyDescent="0.2">
      <c r="A54" s="162" t="s">
        <v>307</v>
      </c>
      <c r="B54" s="13" t="s">
        <v>182</v>
      </c>
      <c r="C54" s="255" t="s">
        <v>247</v>
      </c>
      <c r="D54" s="203">
        <f t="shared" si="11"/>
        <v>95</v>
      </c>
      <c r="E54" s="9">
        <v>32</v>
      </c>
      <c r="F54" s="146">
        <v>63</v>
      </c>
      <c r="G54" s="9">
        <v>46</v>
      </c>
      <c r="H54" s="15">
        <v>0</v>
      </c>
      <c r="I54" s="301">
        <v>0</v>
      </c>
      <c r="J54" s="277">
        <v>0</v>
      </c>
      <c r="K54" s="276">
        <v>0</v>
      </c>
      <c r="L54" s="277">
        <v>63</v>
      </c>
      <c r="M54" s="276">
        <v>0</v>
      </c>
      <c r="N54" s="277">
        <v>0</v>
      </c>
      <c r="O54" s="276">
        <v>0</v>
      </c>
      <c r="P54" s="278">
        <v>0</v>
      </c>
      <c r="Q54" s="7">
        <f t="shared" si="12"/>
        <v>0</v>
      </c>
    </row>
    <row r="55" spans="1:17" ht="22.5" customHeight="1" x14ac:dyDescent="0.2">
      <c r="A55" s="162" t="s">
        <v>345</v>
      </c>
      <c r="B55" s="13" t="s">
        <v>352</v>
      </c>
      <c r="C55" s="255" t="s">
        <v>250</v>
      </c>
      <c r="D55" s="203">
        <f t="shared" si="11"/>
        <v>126</v>
      </c>
      <c r="E55" s="9">
        <v>42</v>
      </c>
      <c r="F55" s="146">
        <v>84</v>
      </c>
      <c r="G55" s="9">
        <v>38</v>
      </c>
      <c r="H55" s="15">
        <v>0</v>
      </c>
      <c r="I55" s="301">
        <v>0</v>
      </c>
      <c r="J55" s="277">
        <v>0</v>
      </c>
      <c r="K55" s="276">
        <v>0</v>
      </c>
      <c r="L55" s="277">
        <v>84</v>
      </c>
      <c r="M55" s="276">
        <v>0</v>
      </c>
      <c r="N55" s="277">
        <v>0</v>
      </c>
      <c r="O55" s="276">
        <v>0</v>
      </c>
      <c r="P55" s="278">
        <v>0</v>
      </c>
      <c r="Q55" s="7">
        <f t="shared" si="12"/>
        <v>0</v>
      </c>
    </row>
    <row r="56" spans="1:17" ht="22.5" customHeight="1" x14ac:dyDescent="0.2">
      <c r="A56" s="162" t="s">
        <v>346</v>
      </c>
      <c r="B56" s="13" t="s">
        <v>353</v>
      </c>
      <c r="C56" s="255" t="s">
        <v>349</v>
      </c>
      <c r="D56" s="203">
        <f t="shared" si="11"/>
        <v>93</v>
      </c>
      <c r="E56" s="9">
        <v>30</v>
      </c>
      <c r="F56" s="146">
        <v>63</v>
      </c>
      <c r="G56" s="9">
        <v>22</v>
      </c>
      <c r="H56" s="15">
        <v>0</v>
      </c>
      <c r="I56" s="301">
        <v>0</v>
      </c>
      <c r="J56" s="277">
        <v>0</v>
      </c>
      <c r="K56" s="276">
        <v>0</v>
      </c>
      <c r="L56" s="277">
        <v>63</v>
      </c>
      <c r="M56" s="276">
        <v>0</v>
      </c>
      <c r="N56" s="277">
        <v>0</v>
      </c>
      <c r="O56" s="276">
        <v>0</v>
      </c>
      <c r="P56" s="278">
        <v>0</v>
      </c>
      <c r="Q56" s="7">
        <f t="shared" si="12"/>
        <v>0</v>
      </c>
    </row>
    <row r="57" spans="1:17" s="354" customFormat="1" ht="14.25" customHeight="1" x14ac:dyDescent="0.2">
      <c r="A57" s="349" t="s">
        <v>196</v>
      </c>
      <c r="B57" s="350" t="s">
        <v>66</v>
      </c>
      <c r="C57" s="351" t="s">
        <v>255</v>
      </c>
      <c r="D57" s="293">
        <v>72</v>
      </c>
      <c r="E57" s="352">
        <v>0</v>
      </c>
      <c r="F57" s="353">
        <v>72</v>
      </c>
      <c r="G57" s="352">
        <v>0</v>
      </c>
      <c r="H57" s="278">
        <v>0</v>
      </c>
      <c r="I57" s="301">
        <v>0</v>
      </c>
      <c r="J57" s="277">
        <v>0</v>
      </c>
      <c r="K57" s="276">
        <v>0</v>
      </c>
      <c r="L57" s="277">
        <v>72</v>
      </c>
      <c r="M57" s="276">
        <v>0</v>
      </c>
      <c r="N57" s="277">
        <v>0</v>
      </c>
      <c r="O57" s="276">
        <v>0</v>
      </c>
      <c r="P57" s="278">
        <v>0</v>
      </c>
      <c r="Q57" s="354">
        <f t="shared" si="12"/>
        <v>0</v>
      </c>
    </row>
    <row r="58" spans="1:17" ht="13.5" thickBot="1" x14ac:dyDescent="0.25">
      <c r="A58" s="163" t="s">
        <v>197</v>
      </c>
      <c r="B58" s="153" t="s">
        <v>161</v>
      </c>
      <c r="C58" s="256" t="s">
        <v>255</v>
      </c>
      <c r="D58" s="234">
        <v>108</v>
      </c>
      <c r="E58" s="143">
        <v>0</v>
      </c>
      <c r="F58" s="146">
        <f>SUM(I58:P58)</f>
        <v>108</v>
      </c>
      <c r="G58" s="143">
        <v>0</v>
      </c>
      <c r="H58" s="144">
        <v>0</v>
      </c>
      <c r="I58" s="299">
        <v>0</v>
      </c>
      <c r="J58" s="280">
        <v>0</v>
      </c>
      <c r="K58" s="279">
        <v>0</v>
      </c>
      <c r="L58" s="280">
        <v>0</v>
      </c>
      <c r="M58" s="279">
        <v>0</v>
      </c>
      <c r="N58" s="280">
        <v>108</v>
      </c>
      <c r="O58" s="279">
        <v>0</v>
      </c>
      <c r="P58" s="292">
        <v>0</v>
      </c>
      <c r="Q58" s="7">
        <f t="shared" si="12"/>
        <v>0</v>
      </c>
    </row>
    <row r="59" spans="1:17" ht="45.75" customHeight="1" thickTop="1" thickBot="1" x14ac:dyDescent="0.25">
      <c r="A59" s="164" t="s">
        <v>198</v>
      </c>
      <c r="B59" s="152" t="s">
        <v>183</v>
      </c>
      <c r="C59" s="229" t="s">
        <v>330</v>
      </c>
      <c r="D59" s="225">
        <f>SUM(D60:D63)</f>
        <v>560</v>
      </c>
      <c r="E59" s="225">
        <f>SUM(E60:E63)</f>
        <v>138</v>
      </c>
      <c r="F59" s="225">
        <f>SUM(F60:F63)</f>
        <v>422</v>
      </c>
      <c r="G59" s="225">
        <f t="shared" ref="G59:P59" si="13">SUM(G60:G63)</f>
        <v>130</v>
      </c>
      <c r="H59" s="225">
        <f t="shared" si="13"/>
        <v>0</v>
      </c>
      <c r="I59" s="225">
        <f t="shared" si="13"/>
        <v>0</v>
      </c>
      <c r="J59" s="225">
        <f t="shared" si="13"/>
        <v>0</v>
      </c>
      <c r="K59" s="225">
        <f t="shared" si="13"/>
        <v>0</v>
      </c>
      <c r="L59" s="225">
        <f t="shared" si="13"/>
        <v>0</v>
      </c>
      <c r="M59" s="225">
        <f t="shared" si="13"/>
        <v>0</v>
      </c>
      <c r="N59" s="225">
        <f t="shared" si="13"/>
        <v>116</v>
      </c>
      <c r="O59" s="225">
        <f t="shared" si="13"/>
        <v>306</v>
      </c>
      <c r="P59" s="225">
        <f t="shared" si="13"/>
        <v>0</v>
      </c>
    </row>
    <row r="60" spans="1:17" ht="15" customHeight="1" thickTop="1" x14ac:dyDescent="0.2">
      <c r="A60" s="165" t="s">
        <v>308</v>
      </c>
      <c r="B60" s="151" t="s">
        <v>184</v>
      </c>
      <c r="C60" s="255" t="s">
        <v>256</v>
      </c>
      <c r="D60" s="203">
        <f>E60+F60</f>
        <v>164</v>
      </c>
      <c r="E60" s="146">
        <v>56</v>
      </c>
      <c r="F60" s="146">
        <f>SUM(I60:P60)</f>
        <v>108</v>
      </c>
      <c r="G60" s="146">
        <v>66</v>
      </c>
      <c r="H60" s="147">
        <v>0</v>
      </c>
      <c r="I60" s="298">
        <v>0</v>
      </c>
      <c r="J60" s="274">
        <v>0</v>
      </c>
      <c r="K60" s="273">
        <v>0</v>
      </c>
      <c r="L60" s="274">
        <v>0</v>
      </c>
      <c r="M60" s="273">
        <v>0</v>
      </c>
      <c r="N60" s="274">
        <v>60</v>
      </c>
      <c r="O60" s="273">
        <v>48</v>
      </c>
      <c r="P60" s="275">
        <v>0</v>
      </c>
      <c r="Q60" s="7">
        <f>SUM(I60:P60)-F60</f>
        <v>0</v>
      </c>
    </row>
    <row r="61" spans="1:17" ht="24.75" customHeight="1" x14ac:dyDescent="0.2">
      <c r="A61" s="162" t="s">
        <v>309</v>
      </c>
      <c r="B61" s="13" t="s">
        <v>283</v>
      </c>
      <c r="C61" s="255" t="s">
        <v>256</v>
      </c>
      <c r="D61" s="203">
        <f>E61+F61</f>
        <v>216</v>
      </c>
      <c r="E61" s="9">
        <v>82</v>
      </c>
      <c r="F61" s="146">
        <f>SUM(I61:P61)</f>
        <v>134</v>
      </c>
      <c r="G61" s="9">
        <v>64</v>
      </c>
      <c r="H61" s="15">
        <v>0</v>
      </c>
      <c r="I61" s="301">
        <v>0</v>
      </c>
      <c r="J61" s="277">
        <v>0</v>
      </c>
      <c r="K61" s="276">
        <v>0</v>
      </c>
      <c r="L61" s="277">
        <v>0</v>
      </c>
      <c r="M61" s="276">
        <v>0</v>
      </c>
      <c r="N61" s="277">
        <v>56</v>
      </c>
      <c r="O61" s="276">
        <v>78</v>
      </c>
      <c r="P61" s="278">
        <v>0</v>
      </c>
      <c r="Q61" s="7">
        <f>SUM(I61:P61)-F61</f>
        <v>0</v>
      </c>
    </row>
    <row r="62" spans="1:17" ht="11.25" customHeight="1" x14ac:dyDescent="0.2">
      <c r="A62" s="162" t="s">
        <v>199</v>
      </c>
      <c r="B62" s="13" t="s">
        <v>66</v>
      </c>
      <c r="C62" s="255" t="s">
        <v>253</v>
      </c>
      <c r="D62" s="203">
        <v>36</v>
      </c>
      <c r="E62" s="146">
        <v>0</v>
      </c>
      <c r="F62" s="146">
        <f>SUM(I62:P62)</f>
        <v>36</v>
      </c>
      <c r="G62" s="146">
        <v>0</v>
      </c>
      <c r="H62" s="147">
        <v>0</v>
      </c>
      <c r="I62" s="298">
        <v>0</v>
      </c>
      <c r="J62" s="274">
        <v>0</v>
      </c>
      <c r="K62" s="273">
        <v>0</v>
      </c>
      <c r="L62" s="274">
        <v>0</v>
      </c>
      <c r="M62" s="273">
        <v>0</v>
      </c>
      <c r="N62" s="274">
        <v>0</v>
      </c>
      <c r="O62" s="273">
        <v>36</v>
      </c>
      <c r="P62" s="275">
        <v>0</v>
      </c>
      <c r="Q62" s="7">
        <f>SUM(I62:P62)-F62</f>
        <v>0</v>
      </c>
    </row>
    <row r="63" spans="1:17" ht="12.75" customHeight="1" thickBot="1" x14ac:dyDescent="0.25">
      <c r="A63" s="163" t="s">
        <v>200</v>
      </c>
      <c r="B63" s="153" t="s">
        <v>161</v>
      </c>
      <c r="C63" s="255" t="s">
        <v>253</v>
      </c>
      <c r="D63" s="11">
        <v>144</v>
      </c>
      <c r="E63" s="9">
        <v>0</v>
      </c>
      <c r="F63" s="146">
        <f>SUM(I63:P63)</f>
        <v>144</v>
      </c>
      <c r="G63" s="9">
        <v>0</v>
      </c>
      <c r="H63" s="15">
        <v>0</v>
      </c>
      <c r="I63" s="301">
        <v>0</v>
      </c>
      <c r="J63" s="277">
        <v>0</v>
      </c>
      <c r="K63" s="276">
        <v>0</v>
      </c>
      <c r="L63" s="277">
        <v>0</v>
      </c>
      <c r="M63" s="276">
        <v>0</v>
      </c>
      <c r="N63" s="277">
        <v>0</v>
      </c>
      <c r="O63" s="276">
        <v>144</v>
      </c>
      <c r="P63" s="278">
        <v>0</v>
      </c>
      <c r="Q63" s="7">
        <f>SUM(I63:P63)-F63</f>
        <v>0</v>
      </c>
    </row>
    <row r="64" spans="1:17" ht="42.75" customHeight="1" thickTop="1" thickBot="1" x14ac:dyDescent="0.25">
      <c r="A64" s="164" t="s">
        <v>185</v>
      </c>
      <c r="B64" s="152" t="s">
        <v>312</v>
      </c>
      <c r="C64" s="229" t="s">
        <v>343</v>
      </c>
      <c r="D64" s="225">
        <f>SUM(D65:D69)</f>
        <v>480</v>
      </c>
      <c r="E64" s="225">
        <f>SUM(E65:E69)</f>
        <v>98</v>
      </c>
      <c r="F64" s="225">
        <f>SUM(F65:F69)</f>
        <v>382</v>
      </c>
      <c r="G64" s="225">
        <f t="shared" ref="G64:P64" si="14">SUM(G65:G69)</f>
        <v>158</v>
      </c>
      <c r="H64" s="225">
        <f t="shared" si="14"/>
        <v>0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382</v>
      </c>
      <c r="P64" s="225">
        <f t="shared" si="14"/>
        <v>0</v>
      </c>
    </row>
    <row r="65" spans="1:17" ht="13.5" thickTop="1" x14ac:dyDescent="0.2">
      <c r="A65" s="165" t="s">
        <v>310</v>
      </c>
      <c r="B65" s="151" t="s">
        <v>187</v>
      </c>
      <c r="C65" s="255" t="s">
        <v>253</v>
      </c>
      <c r="D65" s="203">
        <f>E65+F65</f>
        <v>90</v>
      </c>
      <c r="E65" s="146">
        <v>30</v>
      </c>
      <c r="F65" s="146">
        <f>SUM(I65:P65)</f>
        <v>60</v>
      </c>
      <c r="G65" s="146">
        <v>40</v>
      </c>
      <c r="H65" s="147">
        <v>0</v>
      </c>
      <c r="I65" s="298">
        <v>0</v>
      </c>
      <c r="J65" s="274">
        <v>0</v>
      </c>
      <c r="K65" s="273">
        <v>0</v>
      </c>
      <c r="L65" s="274">
        <v>0</v>
      </c>
      <c r="M65" s="273">
        <v>0</v>
      </c>
      <c r="N65" s="274">
        <v>0</v>
      </c>
      <c r="O65" s="273">
        <v>60</v>
      </c>
      <c r="P65" s="275">
        <v>0</v>
      </c>
      <c r="Q65" s="7">
        <f>SUM(I65:P65)-F65</f>
        <v>0</v>
      </c>
    </row>
    <row r="66" spans="1:17" x14ac:dyDescent="0.2">
      <c r="A66" s="162" t="s">
        <v>311</v>
      </c>
      <c r="B66" s="13" t="s">
        <v>188</v>
      </c>
      <c r="C66" s="255" t="s">
        <v>253</v>
      </c>
      <c r="D66" s="203">
        <f>E66+F66</f>
        <v>99</v>
      </c>
      <c r="E66" s="9">
        <v>32</v>
      </c>
      <c r="F66" s="146">
        <f>SUM(I66:P66)</f>
        <v>67</v>
      </c>
      <c r="G66" s="9">
        <v>62</v>
      </c>
      <c r="H66" s="15">
        <v>0</v>
      </c>
      <c r="I66" s="301">
        <v>0</v>
      </c>
      <c r="J66" s="277">
        <v>0</v>
      </c>
      <c r="K66" s="276">
        <v>0</v>
      </c>
      <c r="L66" s="277">
        <v>0</v>
      </c>
      <c r="M66" s="276">
        <v>0</v>
      </c>
      <c r="N66" s="277">
        <v>0</v>
      </c>
      <c r="O66" s="276">
        <v>67</v>
      </c>
      <c r="P66" s="278">
        <v>0</v>
      </c>
      <c r="Q66" s="7">
        <f>SUM(I66:P66)-F66</f>
        <v>0</v>
      </c>
    </row>
    <row r="67" spans="1:17" ht="27" customHeight="1" x14ac:dyDescent="0.2">
      <c r="A67" s="162" t="s">
        <v>313</v>
      </c>
      <c r="B67" s="13" t="s">
        <v>189</v>
      </c>
      <c r="C67" s="255" t="s">
        <v>324</v>
      </c>
      <c r="D67" s="203">
        <f>E67+F67</f>
        <v>111</v>
      </c>
      <c r="E67" s="9">
        <v>36</v>
      </c>
      <c r="F67" s="146">
        <f>SUM(I67:P67)</f>
        <v>75</v>
      </c>
      <c r="G67" s="9">
        <v>56</v>
      </c>
      <c r="H67" s="15">
        <v>0</v>
      </c>
      <c r="I67" s="301">
        <v>0</v>
      </c>
      <c r="J67" s="277">
        <v>0</v>
      </c>
      <c r="K67" s="276">
        <v>0</v>
      </c>
      <c r="L67" s="277">
        <v>0</v>
      </c>
      <c r="M67" s="276">
        <v>0</v>
      </c>
      <c r="N67" s="277">
        <v>0</v>
      </c>
      <c r="O67" s="276">
        <v>75</v>
      </c>
      <c r="P67" s="278">
        <v>0</v>
      </c>
      <c r="Q67" s="7">
        <f>SUM(I67:P67)-F67</f>
        <v>0</v>
      </c>
    </row>
    <row r="68" spans="1:17" ht="15.75" customHeight="1" x14ac:dyDescent="0.2">
      <c r="A68" s="162" t="s">
        <v>227</v>
      </c>
      <c r="B68" s="13" t="s">
        <v>66</v>
      </c>
      <c r="C68" s="255" t="s">
        <v>253</v>
      </c>
      <c r="D68" s="234">
        <v>72</v>
      </c>
      <c r="E68" s="143">
        <v>0</v>
      </c>
      <c r="F68" s="146">
        <f>SUM(I68:P68)</f>
        <v>72</v>
      </c>
      <c r="G68" s="143">
        <v>0</v>
      </c>
      <c r="H68" s="144">
        <v>0</v>
      </c>
      <c r="I68" s="299">
        <v>0</v>
      </c>
      <c r="J68" s="280">
        <v>0</v>
      </c>
      <c r="K68" s="279">
        <v>0</v>
      </c>
      <c r="L68" s="280">
        <v>0</v>
      </c>
      <c r="M68" s="279">
        <v>0</v>
      </c>
      <c r="N68" s="280">
        <v>0</v>
      </c>
      <c r="O68" s="279">
        <v>72</v>
      </c>
      <c r="P68" s="292">
        <v>0</v>
      </c>
      <c r="Q68" s="7">
        <f>SUM(I68:P68)-F68</f>
        <v>0</v>
      </c>
    </row>
    <row r="69" spans="1:17" ht="13.5" thickBot="1" x14ac:dyDescent="0.25">
      <c r="A69" s="163" t="s">
        <v>193</v>
      </c>
      <c r="B69" s="153" t="s">
        <v>161</v>
      </c>
      <c r="C69" s="256" t="s">
        <v>253</v>
      </c>
      <c r="D69" s="234">
        <v>108</v>
      </c>
      <c r="E69" s="143">
        <v>0</v>
      </c>
      <c r="F69" s="146">
        <v>108</v>
      </c>
      <c r="G69" s="143">
        <v>0</v>
      </c>
      <c r="H69" s="144">
        <v>0</v>
      </c>
      <c r="I69" s="299">
        <v>0</v>
      </c>
      <c r="J69" s="280">
        <v>0</v>
      </c>
      <c r="K69" s="279">
        <v>0</v>
      </c>
      <c r="L69" s="280">
        <v>0</v>
      </c>
      <c r="M69" s="279">
        <v>0</v>
      </c>
      <c r="N69" s="280">
        <v>0</v>
      </c>
      <c r="O69" s="279">
        <v>108</v>
      </c>
      <c r="P69" s="292">
        <v>0</v>
      </c>
      <c r="Q69" s="7">
        <f>SUM(I69:P69)-F69</f>
        <v>0</v>
      </c>
    </row>
    <row r="70" spans="1:17" ht="23.25" customHeight="1" thickTop="1" thickBot="1" x14ac:dyDescent="0.25">
      <c r="A70" s="164" t="s">
        <v>194</v>
      </c>
      <c r="B70" s="152" t="s">
        <v>232</v>
      </c>
      <c r="C70" s="229" t="s">
        <v>328</v>
      </c>
      <c r="D70" s="225">
        <f>SUM(D71:D73)</f>
        <v>246</v>
      </c>
      <c r="E70" s="225">
        <f>SUM(E71:E73)</f>
        <v>50</v>
      </c>
      <c r="F70" s="225">
        <f>SUM(F71:F73)</f>
        <v>196</v>
      </c>
      <c r="G70" s="225">
        <f t="shared" ref="G70:P70" si="15">SUM(G71:G73)</f>
        <v>46</v>
      </c>
      <c r="H70" s="225">
        <f t="shared" si="15"/>
        <v>0</v>
      </c>
      <c r="I70" s="225">
        <f t="shared" si="15"/>
        <v>0</v>
      </c>
      <c r="J70" s="225">
        <f t="shared" si="15"/>
        <v>0</v>
      </c>
      <c r="K70" s="225">
        <f t="shared" si="15"/>
        <v>0</v>
      </c>
      <c r="L70" s="225">
        <f t="shared" si="15"/>
        <v>0</v>
      </c>
      <c r="M70" s="225">
        <f t="shared" si="15"/>
        <v>0</v>
      </c>
      <c r="N70" s="225">
        <f t="shared" si="15"/>
        <v>196</v>
      </c>
      <c r="O70" s="225">
        <f t="shared" si="15"/>
        <v>0</v>
      </c>
      <c r="P70" s="225">
        <f t="shared" si="15"/>
        <v>0</v>
      </c>
    </row>
    <row r="71" spans="1:17" ht="23.25" customHeight="1" thickTop="1" x14ac:dyDescent="0.2">
      <c r="A71" s="239" t="s">
        <v>234</v>
      </c>
      <c r="B71" s="252" t="s">
        <v>280</v>
      </c>
      <c r="C71" s="259" t="s">
        <v>364</v>
      </c>
      <c r="D71" s="233">
        <f>E71+F71</f>
        <v>138</v>
      </c>
      <c r="E71" s="182">
        <v>50</v>
      </c>
      <c r="F71" s="146">
        <f>SUM(I71:P71)</f>
        <v>88</v>
      </c>
      <c r="G71" s="182">
        <v>46</v>
      </c>
      <c r="H71" s="230">
        <v>0</v>
      </c>
      <c r="I71" s="302">
        <v>0</v>
      </c>
      <c r="J71" s="303">
        <v>0</v>
      </c>
      <c r="K71" s="304">
        <v>0</v>
      </c>
      <c r="L71" s="305">
        <v>0</v>
      </c>
      <c r="M71" s="306">
        <v>0</v>
      </c>
      <c r="N71" s="303">
        <v>88</v>
      </c>
      <c r="O71" s="304">
        <v>0</v>
      </c>
      <c r="P71" s="307">
        <v>0</v>
      </c>
      <c r="Q71" s="7">
        <f>SUM(I71:P71)-F71</f>
        <v>0</v>
      </c>
    </row>
    <row r="72" spans="1:17" ht="14.25" customHeight="1" x14ac:dyDescent="0.2">
      <c r="A72" s="162" t="s">
        <v>228</v>
      </c>
      <c r="B72" s="13" t="s">
        <v>66</v>
      </c>
      <c r="C72" s="257" t="s">
        <v>254</v>
      </c>
      <c r="D72" s="11">
        <v>36</v>
      </c>
      <c r="E72" s="9">
        <v>0</v>
      </c>
      <c r="F72" s="146">
        <f>SUM(I72:P72)</f>
        <v>36</v>
      </c>
      <c r="G72" s="9">
        <v>0</v>
      </c>
      <c r="H72" s="231">
        <v>0</v>
      </c>
      <c r="I72" s="301">
        <v>0</v>
      </c>
      <c r="J72" s="277">
        <v>0</v>
      </c>
      <c r="K72" s="293">
        <v>0</v>
      </c>
      <c r="L72" s="294">
        <v>0</v>
      </c>
      <c r="M72" s="276">
        <v>0</v>
      </c>
      <c r="N72" s="277">
        <v>36</v>
      </c>
      <c r="O72" s="293">
        <v>0</v>
      </c>
      <c r="P72" s="278">
        <v>0</v>
      </c>
      <c r="Q72" s="7">
        <f>SUM(I72:P72)-F72</f>
        <v>0</v>
      </c>
    </row>
    <row r="73" spans="1:17" s="354" customFormat="1" ht="13.5" thickBot="1" x14ac:dyDescent="0.25">
      <c r="A73" s="365" t="s">
        <v>209</v>
      </c>
      <c r="B73" s="366" t="s">
        <v>210</v>
      </c>
      <c r="C73" s="367" t="s">
        <v>255</v>
      </c>
      <c r="D73" s="310">
        <v>72</v>
      </c>
      <c r="E73" s="341">
        <v>0</v>
      </c>
      <c r="F73" s="353">
        <v>72</v>
      </c>
      <c r="G73" s="341">
        <v>0</v>
      </c>
      <c r="H73" s="311">
        <v>0</v>
      </c>
      <c r="I73" s="308">
        <v>0</v>
      </c>
      <c r="J73" s="309">
        <v>0</v>
      </c>
      <c r="K73" s="310">
        <v>0</v>
      </c>
      <c r="L73" s="311">
        <v>0</v>
      </c>
      <c r="M73" s="312">
        <v>0</v>
      </c>
      <c r="N73" s="309">
        <v>72</v>
      </c>
      <c r="O73" s="310">
        <v>0</v>
      </c>
      <c r="P73" s="292">
        <v>0</v>
      </c>
      <c r="Q73" s="354">
        <f>SUM(I73:P73)-F73</f>
        <v>0</v>
      </c>
    </row>
    <row r="74" spans="1:17" ht="14.25" thickTop="1" thickBot="1" x14ac:dyDescent="0.25">
      <c r="A74" s="158" t="s">
        <v>229</v>
      </c>
      <c r="B74" s="152" t="s">
        <v>282</v>
      </c>
      <c r="C74" s="229" t="s">
        <v>284</v>
      </c>
      <c r="D74" s="225">
        <f>SUM(D75:D78)</f>
        <v>266</v>
      </c>
      <c r="E74" s="225">
        <f>SUM(E75:E78)</f>
        <v>32</v>
      </c>
      <c r="F74" s="225">
        <f>SUM(F75:F78)</f>
        <v>234</v>
      </c>
      <c r="G74" s="225">
        <f t="shared" ref="G74:P74" si="16">SUM(G75:G78)</f>
        <v>36</v>
      </c>
      <c r="H74" s="225">
        <f t="shared" si="16"/>
        <v>0</v>
      </c>
      <c r="I74" s="225">
        <f t="shared" si="16"/>
        <v>0</v>
      </c>
      <c r="J74" s="225">
        <f t="shared" si="16"/>
        <v>0</v>
      </c>
      <c r="K74" s="225">
        <f t="shared" si="16"/>
        <v>0</v>
      </c>
      <c r="L74" s="225">
        <f t="shared" si="16"/>
        <v>0</v>
      </c>
      <c r="M74" s="225">
        <f t="shared" si="16"/>
        <v>0</v>
      </c>
      <c r="N74" s="225">
        <f t="shared" si="16"/>
        <v>0</v>
      </c>
      <c r="O74" s="225">
        <f t="shared" si="16"/>
        <v>234</v>
      </c>
      <c r="P74" s="225">
        <f t="shared" si="16"/>
        <v>0</v>
      </c>
    </row>
    <row r="75" spans="1:17" ht="14.25" thickTop="1" thickBot="1" x14ac:dyDescent="0.25">
      <c r="A75" s="165" t="s">
        <v>235</v>
      </c>
      <c r="B75" s="151" t="s">
        <v>237</v>
      </c>
      <c r="C75" s="255" t="s">
        <v>253</v>
      </c>
      <c r="D75" s="233">
        <f>E75+F75</f>
        <v>61</v>
      </c>
      <c r="E75" s="146">
        <v>16</v>
      </c>
      <c r="F75" s="146">
        <f>SUM(I75:P75)</f>
        <v>45</v>
      </c>
      <c r="G75" s="146">
        <v>18</v>
      </c>
      <c r="H75" s="235">
        <v>0</v>
      </c>
      <c r="I75" s="302">
        <v>0</v>
      </c>
      <c r="J75" s="303">
        <v>0</v>
      </c>
      <c r="K75" s="313">
        <v>0</v>
      </c>
      <c r="L75" s="314">
        <v>0</v>
      </c>
      <c r="M75" s="306">
        <v>0</v>
      </c>
      <c r="N75" s="303">
        <v>0</v>
      </c>
      <c r="O75" s="313">
        <v>45</v>
      </c>
      <c r="P75" s="275">
        <v>0</v>
      </c>
      <c r="Q75" s="7">
        <f>SUM(I75:P75)-F75</f>
        <v>0</v>
      </c>
    </row>
    <row r="76" spans="1:17" ht="13.5" thickTop="1" x14ac:dyDescent="0.2">
      <c r="A76" s="162" t="s">
        <v>236</v>
      </c>
      <c r="B76" s="13" t="s">
        <v>238</v>
      </c>
      <c r="C76" s="257" t="s">
        <v>253</v>
      </c>
      <c r="D76" s="233">
        <f>E76+F76</f>
        <v>61</v>
      </c>
      <c r="E76" s="9">
        <v>16</v>
      </c>
      <c r="F76" s="146">
        <f>SUM(I76:P76)</f>
        <v>45</v>
      </c>
      <c r="G76" s="9">
        <v>18</v>
      </c>
      <c r="H76" s="231">
        <v>0</v>
      </c>
      <c r="I76" s="301">
        <v>0</v>
      </c>
      <c r="J76" s="277">
        <v>0</v>
      </c>
      <c r="K76" s="293">
        <v>0</v>
      </c>
      <c r="L76" s="294">
        <v>0</v>
      </c>
      <c r="M76" s="276">
        <v>0</v>
      </c>
      <c r="N76" s="277">
        <v>0</v>
      </c>
      <c r="O76" s="293">
        <v>45</v>
      </c>
      <c r="P76" s="278">
        <v>0</v>
      </c>
      <c r="Q76" s="7">
        <f>SUM(I76:P76)-F76</f>
        <v>0</v>
      </c>
    </row>
    <row r="77" spans="1:17" x14ac:dyDescent="0.2">
      <c r="A77" s="162" t="s">
        <v>230</v>
      </c>
      <c r="B77" s="13" t="s">
        <v>66</v>
      </c>
      <c r="C77" s="257" t="s">
        <v>253</v>
      </c>
      <c r="D77" s="11">
        <v>36</v>
      </c>
      <c r="E77" s="9">
        <v>0</v>
      </c>
      <c r="F77" s="146">
        <f>SUM(I77:P77)</f>
        <v>36</v>
      </c>
      <c r="G77" s="9">
        <v>0</v>
      </c>
      <c r="H77" s="231">
        <v>0</v>
      </c>
      <c r="I77" s="301">
        <v>0</v>
      </c>
      <c r="J77" s="277">
        <v>0</v>
      </c>
      <c r="K77" s="293">
        <v>0</v>
      </c>
      <c r="L77" s="294">
        <v>0</v>
      </c>
      <c r="M77" s="276">
        <v>0</v>
      </c>
      <c r="N77" s="277">
        <v>0</v>
      </c>
      <c r="O77" s="293">
        <v>36</v>
      </c>
      <c r="P77" s="278">
        <v>0</v>
      </c>
      <c r="Q77" s="7">
        <f>SUM(I77:P77)-F77</f>
        <v>0</v>
      </c>
    </row>
    <row r="78" spans="1:17" ht="13.5" thickBot="1" x14ac:dyDescent="0.25">
      <c r="A78" s="163" t="s">
        <v>231</v>
      </c>
      <c r="B78" s="240" t="s">
        <v>210</v>
      </c>
      <c r="C78" s="260" t="s">
        <v>253</v>
      </c>
      <c r="D78" s="234">
        <v>108</v>
      </c>
      <c r="E78" s="143">
        <v>0</v>
      </c>
      <c r="F78" s="146">
        <f>SUM(I78:P78)</f>
        <v>108</v>
      </c>
      <c r="G78" s="143">
        <v>0</v>
      </c>
      <c r="H78" s="232">
        <v>0</v>
      </c>
      <c r="I78" s="308">
        <v>0</v>
      </c>
      <c r="J78" s="309">
        <v>0</v>
      </c>
      <c r="K78" s="310">
        <v>0</v>
      </c>
      <c r="L78" s="311">
        <v>0</v>
      </c>
      <c r="M78" s="312">
        <v>0</v>
      </c>
      <c r="N78" s="309">
        <v>0</v>
      </c>
      <c r="O78" s="310">
        <v>108</v>
      </c>
      <c r="P78" s="292">
        <v>0</v>
      </c>
      <c r="Q78" s="7">
        <f>SUM(I78:P78)-F78</f>
        <v>0</v>
      </c>
    </row>
    <row r="79" spans="1:17" ht="14.25" thickTop="1" thickBot="1" x14ac:dyDescent="0.25">
      <c r="A79" s="226" t="s">
        <v>368</v>
      </c>
      <c r="B79" s="355" t="s">
        <v>360</v>
      </c>
      <c r="C79" s="356" t="s">
        <v>366</v>
      </c>
      <c r="D79" s="290">
        <f>SUM(D80:D83)</f>
        <v>278</v>
      </c>
      <c r="E79" s="290">
        <f t="shared" ref="E79:P79" si="17">SUM(E80:E83)</f>
        <v>50</v>
      </c>
      <c r="F79" s="290">
        <f t="shared" si="17"/>
        <v>228</v>
      </c>
      <c r="G79" s="290">
        <f t="shared" si="17"/>
        <v>60</v>
      </c>
      <c r="H79" s="290">
        <f t="shared" si="17"/>
        <v>0</v>
      </c>
      <c r="I79" s="290">
        <f t="shared" si="17"/>
        <v>0</v>
      </c>
      <c r="J79" s="290">
        <f t="shared" si="17"/>
        <v>0</v>
      </c>
      <c r="K79" s="290">
        <f t="shared" si="17"/>
        <v>0</v>
      </c>
      <c r="L79" s="290">
        <f t="shared" si="17"/>
        <v>0</v>
      </c>
      <c r="M79" s="290">
        <f t="shared" si="17"/>
        <v>0</v>
      </c>
      <c r="N79" s="290">
        <f t="shared" si="17"/>
        <v>228</v>
      </c>
      <c r="O79" s="290">
        <f t="shared" si="17"/>
        <v>0</v>
      </c>
      <c r="P79" s="290">
        <f t="shared" si="17"/>
        <v>0</v>
      </c>
    </row>
    <row r="80" spans="1:17" ht="14.25" thickTop="1" thickBot="1" x14ac:dyDescent="0.25">
      <c r="A80" s="165" t="s">
        <v>369</v>
      </c>
      <c r="B80" s="357" t="s">
        <v>361</v>
      </c>
      <c r="C80" s="358" t="s">
        <v>365</v>
      </c>
      <c r="D80" s="304">
        <f>E80+F80</f>
        <v>120</v>
      </c>
      <c r="E80" s="353">
        <v>30</v>
      </c>
      <c r="F80" s="353">
        <f>SUM(I80:P80)</f>
        <v>90</v>
      </c>
      <c r="G80" s="353">
        <v>40</v>
      </c>
      <c r="H80" s="353">
        <v>0</v>
      </c>
      <c r="I80" s="353">
        <v>0</v>
      </c>
      <c r="J80" s="353">
        <v>0</v>
      </c>
      <c r="K80" s="353">
        <v>0</v>
      </c>
      <c r="L80" s="353">
        <v>0</v>
      </c>
      <c r="M80" s="353">
        <v>0</v>
      </c>
      <c r="N80" s="353">
        <v>90</v>
      </c>
      <c r="O80" s="353">
        <v>0</v>
      </c>
      <c r="P80" s="275">
        <v>0</v>
      </c>
      <c r="Q80" s="7">
        <f>SUM(I80:P80)-F80</f>
        <v>0</v>
      </c>
    </row>
    <row r="81" spans="1:17" ht="14.25" thickTop="1" thickBot="1" x14ac:dyDescent="0.25">
      <c r="A81" s="162" t="s">
        <v>370</v>
      </c>
      <c r="B81" s="359" t="s">
        <v>362</v>
      </c>
      <c r="C81" s="358" t="s">
        <v>365</v>
      </c>
      <c r="D81" s="304">
        <f>E81+F81</f>
        <v>50</v>
      </c>
      <c r="E81" s="352">
        <v>20</v>
      </c>
      <c r="F81" s="353">
        <f>SUM(I81:P81)</f>
        <v>30</v>
      </c>
      <c r="G81" s="352">
        <v>20</v>
      </c>
      <c r="H81" s="352">
        <v>0</v>
      </c>
      <c r="I81" s="352">
        <v>0</v>
      </c>
      <c r="J81" s="352">
        <v>0</v>
      </c>
      <c r="K81" s="352">
        <v>0</v>
      </c>
      <c r="L81" s="352">
        <v>0</v>
      </c>
      <c r="M81" s="352"/>
      <c r="N81" s="352">
        <v>30</v>
      </c>
      <c r="O81" s="352">
        <v>0</v>
      </c>
      <c r="P81" s="278">
        <v>0</v>
      </c>
      <c r="Q81" s="7">
        <f>SUM(I81:P81)-F81</f>
        <v>0</v>
      </c>
    </row>
    <row r="82" spans="1:17" ht="14.25" thickTop="1" thickBot="1" x14ac:dyDescent="0.25">
      <c r="A82" s="162" t="s">
        <v>371</v>
      </c>
      <c r="B82" s="359" t="s">
        <v>66</v>
      </c>
      <c r="C82" s="358" t="s">
        <v>255</v>
      </c>
      <c r="D82" s="352">
        <v>72</v>
      </c>
      <c r="E82" s="352">
        <v>0</v>
      </c>
      <c r="F82" s="353">
        <f>SUM(I82:P82)</f>
        <v>72</v>
      </c>
      <c r="G82" s="352">
        <v>0</v>
      </c>
      <c r="H82" s="352">
        <v>0</v>
      </c>
      <c r="I82" s="352">
        <v>0</v>
      </c>
      <c r="J82" s="352">
        <v>0</v>
      </c>
      <c r="K82" s="352">
        <v>0</v>
      </c>
      <c r="L82" s="352">
        <v>0</v>
      </c>
      <c r="M82" s="352"/>
      <c r="N82" s="352">
        <v>72</v>
      </c>
      <c r="O82" s="352">
        <v>0</v>
      </c>
      <c r="P82" s="278">
        <v>0</v>
      </c>
      <c r="Q82" s="7">
        <f>SUM(I82:P82)-F82</f>
        <v>0</v>
      </c>
    </row>
    <row r="83" spans="1:17" ht="14.25" thickTop="1" thickBot="1" x14ac:dyDescent="0.25">
      <c r="A83" s="163" t="s">
        <v>372</v>
      </c>
      <c r="B83" s="360" t="s">
        <v>363</v>
      </c>
      <c r="C83" s="358" t="s">
        <v>255</v>
      </c>
      <c r="D83" s="361">
        <v>36</v>
      </c>
      <c r="E83" s="362">
        <v>0</v>
      </c>
      <c r="F83" s="353">
        <f>SUM(I83:P83)</f>
        <v>36</v>
      </c>
      <c r="G83" s="362">
        <v>0</v>
      </c>
      <c r="H83" s="362">
        <v>0</v>
      </c>
      <c r="I83" s="362">
        <v>0</v>
      </c>
      <c r="J83" s="362">
        <v>0</v>
      </c>
      <c r="K83" s="362">
        <v>0</v>
      </c>
      <c r="L83" s="362">
        <v>0</v>
      </c>
      <c r="M83" s="362"/>
      <c r="N83" s="362">
        <v>36</v>
      </c>
      <c r="O83" s="362">
        <v>0</v>
      </c>
      <c r="P83" s="363">
        <v>0</v>
      </c>
      <c r="Q83" s="7">
        <f>SUM(I83:P83)-F83</f>
        <v>0</v>
      </c>
    </row>
    <row r="84" spans="1:17" ht="14.25" thickTop="1" thickBot="1" x14ac:dyDescent="0.25">
      <c r="A84" s="226"/>
      <c r="B84" s="225" t="s">
        <v>195</v>
      </c>
      <c r="C84" s="229" t="s">
        <v>367</v>
      </c>
      <c r="D84" s="253">
        <f t="shared" ref="D84:P84" si="18">D33+D24+D9</f>
        <v>6876</v>
      </c>
      <c r="E84" s="225">
        <f t="shared" si="18"/>
        <v>1476</v>
      </c>
      <c r="F84" s="225">
        <f t="shared" si="18"/>
        <v>5364</v>
      </c>
      <c r="G84" s="225">
        <f t="shared" si="18"/>
        <v>2019</v>
      </c>
      <c r="H84" s="225">
        <f t="shared" si="18"/>
        <v>80</v>
      </c>
      <c r="I84" s="290">
        <f t="shared" si="18"/>
        <v>512</v>
      </c>
      <c r="J84" s="290">
        <f t="shared" si="18"/>
        <v>752</v>
      </c>
      <c r="K84" s="290">
        <f t="shared" si="18"/>
        <v>576</v>
      </c>
      <c r="L84" s="290">
        <f t="shared" si="18"/>
        <v>828</v>
      </c>
      <c r="M84" s="290">
        <f t="shared" si="18"/>
        <v>576</v>
      </c>
      <c r="N84" s="290">
        <f t="shared" si="18"/>
        <v>864</v>
      </c>
      <c r="O84" s="290">
        <f t="shared" si="18"/>
        <v>1080</v>
      </c>
      <c r="P84" s="290">
        <f t="shared" si="18"/>
        <v>0</v>
      </c>
      <c r="Q84" s="7">
        <f>SUM(I84:P84)</f>
        <v>5188</v>
      </c>
    </row>
    <row r="85" spans="1:17" ht="14.25" thickTop="1" thickBot="1" x14ac:dyDescent="0.25">
      <c r="A85" s="226"/>
      <c r="B85" s="225"/>
      <c r="C85" s="229"/>
      <c r="D85" s="254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</row>
    <row r="86" spans="1:17" ht="27" thickTop="1" thickBot="1" x14ac:dyDescent="0.25">
      <c r="A86" s="238" t="s">
        <v>49</v>
      </c>
      <c r="B86" s="167" t="s">
        <v>50</v>
      </c>
      <c r="C86" s="236"/>
      <c r="D86" s="183"/>
      <c r="E86" s="169"/>
      <c r="F86" s="170"/>
      <c r="G86" s="183"/>
      <c r="H86" s="237"/>
      <c r="I86" s="171"/>
      <c r="J86" s="172"/>
      <c r="K86" s="173"/>
      <c r="L86" s="172"/>
      <c r="M86" s="173"/>
      <c r="N86" s="172"/>
      <c r="O86" s="173"/>
      <c r="P86" s="147" t="s">
        <v>274</v>
      </c>
    </row>
    <row r="87" spans="1:17" s="10" customFormat="1" ht="26.25" thickBot="1" x14ac:dyDescent="0.25">
      <c r="A87" s="219" t="s">
        <v>201</v>
      </c>
      <c r="B87" s="193" t="s">
        <v>202</v>
      </c>
      <c r="C87" s="17"/>
      <c r="D87" s="18"/>
      <c r="E87" s="18"/>
      <c r="F87" s="18"/>
      <c r="G87" s="18"/>
      <c r="H87" s="19"/>
      <c r="I87" s="17"/>
      <c r="J87" s="184"/>
      <c r="K87" s="185"/>
      <c r="L87" s="184"/>
      <c r="M87" s="185"/>
      <c r="N87" s="184"/>
      <c r="O87" s="185"/>
      <c r="P87" s="19" t="s">
        <v>285</v>
      </c>
    </row>
    <row r="88" spans="1:17" s="10" customFormat="1" ht="30" customHeight="1" x14ac:dyDescent="0.2">
      <c r="A88" s="429" t="s">
        <v>344</v>
      </c>
      <c r="B88" s="430"/>
      <c r="C88" s="20"/>
      <c r="D88" s="21"/>
      <c r="E88" s="22"/>
      <c r="F88" s="423" t="s">
        <v>56</v>
      </c>
      <c r="G88" s="427" t="s">
        <v>208</v>
      </c>
      <c r="H88" s="428"/>
      <c r="I88" s="318">
        <f>I84-I89-I90</f>
        <v>512</v>
      </c>
      <c r="J88" s="319">
        <f t="shared" ref="J88:P88" si="19">J84-J89-J90</f>
        <v>752</v>
      </c>
      <c r="K88" s="320">
        <f t="shared" si="19"/>
        <v>576</v>
      </c>
      <c r="L88" s="321">
        <f t="shared" si="19"/>
        <v>756</v>
      </c>
      <c r="M88" s="318">
        <f t="shared" si="19"/>
        <v>576</v>
      </c>
      <c r="N88" s="322">
        <f t="shared" si="19"/>
        <v>540</v>
      </c>
      <c r="O88" s="318">
        <f t="shared" si="19"/>
        <v>576</v>
      </c>
      <c r="P88" s="323">
        <f t="shared" si="19"/>
        <v>0</v>
      </c>
      <c r="Q88" s="10">
        <f>SUM(I88:P88)/36</f>
        <v>119.11111111111111</v>
      </c>
    </row>
    <row r="89" spans="1:17" s="10" customFormat="1" ht="9.75" customHeight="1" x14ac:dyDescent="0.2">
      <c r="A89" s="324"/>
      <c r="B89" s="168"/>
      <c r="C89" s="24"/>
      <c r="D89" s="24"/>
      <c r="E89" s="25"/>
      <c r="F89" s="424"/>
      <c r="G89" s="394" t="s">
        <v>204</v>
      </c>
      <c r="H89" s="395"/>
      <c r="I89" s="325">
        <f>I72+I62+I57+I68+I77+I82</f>
        <v>0</v>
      </c>
      <c r="J89" s="325">
        <f t="shared" ref="J89:P89" si="20">J72+J62+J57+J68+J77+J82</f>
        <v>0</v>
      </c>
      <c r="K89" s="325">
        <f t="shared" si="20"/>
        <v>0</v>
      </c>
      <c r="L89" s="325">
        <f t="shared" si="20"/>
        <v>72</v>
      </c>
      <c r="M89" s="325">
        <f t="shared" si="20"/>
        <v>0</v>
      </c>
      <c r="N89" s="325">
        <f t="shared" si="20"/>
        <v>108</v>
      </c>
      <c r="O89" s="325">
        <f t="shared" si="20"/>
        <v>144</v>
      </c>
      <c r="P89" s="325">
        <f t="shared" si="20"/>
        <v>0</v>
      </c>
      <c r="Q89" s="10">
        <f>SUM(I89:P89)/36</f>
        <v>9</v>
      </c>
    </row>
    <row r="90" spans="1:17" s="10" customFormat="1" ht="12.75" customHeight="1" x14ac:dyDescent="0.2">
      <c r="A90" s="324"/>
      <c r="B90" s="168"/>
      <c r="C90" s="23"/>
      <c r="D90" s="24"/>
      <c r="E90" s="25"/>
      <c r="F90" s="424"/>
      <c r="G90" s="394" t="s">
        <v>203</v>
      </c>
      <c r="H90" s="395"/>
      <c r="I90" s="325">
        <f>I73+I69+I63+I58+I78+I83</f>
        <v>0</v>
      </c>
      <c r="J90" s="325">
        <f t="shared" ref="J90:P90" si="21">J73+J69+J63+J58+J78+J83</f>
        <v>0</v>
      </c>
      <c r="K90" s="325">
        <f t="shared" si="21"/>
        <v>0</v>
      </c>
      <c r="L90" s="325">
        <f t="shared" si="21"/>
        <v>0</v>
      </c>
      <c r="M90" s="325">
        <f t="shared" si="21"/>
        <v>0</v>
      </c>
      <c r="N90" s="325">
        <f t="shared" si="21"/>
        <v>216</v>
      </c>
      <c r="O90" s="325">
        <f t="shared" si="21"/>
        <v>360</v>
      </c>
      <c r="P90" s="325">
        <f t="shared" si="21"/>
        <v>0</v>
      </c>
      <c r="Q90" s="10">
        <f>SUM(I90:P90)/36</f>
        <v>16</v>
      </c>
    </row>
    <row r="91" spans="1:17" s="10" customFormat="1" ht="9" customHeight="1" x14ac:dyDescent="0.2">
      <c r="A91" s="324"/>
      <c r="B91" s="168"/>
      <c r="C91" s="23"/>
      <c r="D91" s="24"/>
      <c r="E91" s="25"/>
      <c r="F91" s="424"/>
      <c r="G91" s="394" t="s">
        <v>205</v>
      </c>
      <c r="H91" s="395"/>
      <c r="I91" s="325">
        <v>0</v>
      </c>
      <c r="J91" s="327">
        <v>0</v>
      </c>
      <c r="K91" s="326">
        <v>0</v>
      </c>
      <c r="L91" s="327">
        <v>0</v>
      </c>
      <c r="M91" s="326">
        <v>0</v>
      </c>
      <c r="N91" s="327">
        <v>0</v>
      </c>
      <c r="O91" s="326">
        <v>0</v>
      </c>
      <c r="P91" s="328" t="s">
        <v>274</v>
      </c>
    </row>
    <row r="92" spans="1:17" s="10" customFormat="1" ht="10.5" customHeight="1" x14ac:dyDescent="0.2">
      <c r="A92" s="324"/>
      <c r="B92" s="168"/>
      <c r="C92" s="23"/>
      <c r="D92" s="24"/>
      <c r="E92" s="25"/>
      <c r="F92" s="424"/>
      <c r="G92" s="394" t="s">
        <v>57</v>
      </c>
      <c r="H92" s="395"/>
      <c r="I92" s="325">
        <v>0</v>
      </c>
      <c r="J92" s="327">
        <v>7</v>
      </c>
      <c r="K92" s="326">
        <v>1</v>
      </c>
      <c r="L92" s="327">
        <v>3</v>
      </c>
      <c r="M92" s="326">
        <v>2</v>
      </c>
      <c r="N92" s="327">
        <v>6</v>
      </c>
      <c r="O92" s="326">
        <v>5</v>
      </c>
      <c r="P92" s="329">
        <v>0</v>
      </c>
      <c r="Q92" s="10">
        <f>SUM(I92:P92)</f>
        <v>24</v>
      </c>
    </row>
    <row r="93" spans="1:17" s="10" customFormat="1" ht="12" customHeight="1" x14ac:dyDescent="0.2">
      <c r="A93" s="324"/>
      <c r="B93" s="168"/>
      <c r="C93" s="23"/>
      <c r="D93" s="24"/>
      <c r="E93" s="25"/>
      <c r="F93" s="425"/>
      <c r="G93" s="421" t="s">
        <v>207</v>
      </c>
      <c r="H93" s="395"/>
      <c r="I93" s="330">
        <v>4</v>
      </c>
      <c r="J93" s="331">
        <v>5</v>
      </c>
      <c r="K93" s="332">
        <v>4</v>
      </c>
      <c r="L93" s="331">
        <v>7</v>
      </c>
      <c r="M93" s="332">
        <v>4</v>
      </c>
      <c r="N93" s="331">
        <v>6</v>
      </c>
      <c r="O93" s="332">
        <v>9</v>
      </c>
      <c r="P93" s="333">
        <v>0</v>
      </c>
      <c r="Q93" s="10">
        <f>SUM(I93:P93)</f>
        <v>39</v>
      </c>
    </row>
    <row r="94" spans="1:17" s="10" customFormat="1" ht="13.5" thickBot="1" x14ac:dyDescent="0.25">
      <c r="A94" s="334"/>
      <c r="B94" s="220"/>
      <c r="C94" s="221"/>
      <c r="D94" s="222"/>
      <c r="E94" s="223"/>
      <c r="F94" s="426"/>
      <c r="G94" s="392" t="s">
        <v>206</v>
      </c>
      <c r="H94" s="393"/>
      <c r="I94" s="335">
        <v>1</v>
      </c>
      <c r="J94" s="336">
        <v>0</v>
      </c>
      <c r="K94" s="337">
        <v>1</v>
      </c>
      <c r="L94" s="336">
        <v>0</v>
      </c>
      <c r="M94" s="337">
        <v>1</v>
      </c>
      <c r="N94" s="336">
        <v>0</v>
      </c>
      <c r="O94" s="337">
        <v>0</v>
      </c>
      <c r="P94" s="338">
        <v>0</v>
      </c>
      <c r="Q94" s="10">
        <f>SUM(I94:P94)</f>
        <v>3</v>
      </c>
    </row>
    <row r="95" spans="1:17" s="10" customFormat="1" ht="13.5" thickTop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s="10" customForma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</sheetData>
  <sheetProtection formatCells="0" formatColumns="0" formatRows="0" insertColumns="0" insertRows="0" insertHyperlinks="0" deleteColumns="0" deleteRows="0" sort="0" autoFilter="0" pivotTables="0"/>
  <mergeCells count="33">
    <mergeCell ref="N1:P1"/>
    <mergeCell ref="A3:P4"/>
    <mergeCell ref="I6:J6"/>
    <mergeCell ref="F6:H6"/>
    <mergeCell ref="G93:H93"/>
    <mergeCell ref="I7:I8"/>
    <mergeCell ref="F88:F94"/>
    <mergeCell ref="G89:H89"/>
    <mergeCell ref="G88:H88"/>
    <mergeCell ref="A88:B88"/>
    <mergeCell ref="C5:C8"/>
    <mergeCell ref="D5:H5"/>
    <mergeCell ref="A5:A8"/>
    <mergeCell ref="G7:H7"/>
    <mergeCell ref="D6:D8"/>
    <mergeCell ref="E6:E8"/>
    <mergeCell ref="F7:F8"/>
    <mergeCell ref="O7:O8"/>
    <mergeCell ref="L7:L8"/>
    <mergeCell ref="N7:N8"/>
    <mergeCell ref="B5:B8"/>
    <mergeCell ref="I5:P5"/>
    <mergeCell ref="P7:P8"/>
    <mergeCell ref="O6:P6"/>
    <mergeCell ref="M6:N6"/>
    <mergeCell ref="J7:J8"/>
    <mergeCell ref="K6:L6"/>
    <mergeCell ref="K7:K8"/>
    <mergeCell ref="G94:H94"/>
    <mergeCell ref="M7:M8"/>
    <mergeCell ref="G92:H92"/>
    <mergeCell ref="G90:H90"/>
    <mergeCell ref="G91:H91"/>
  </mergeCells>
  <phoneticPr fontId="2" type="noConversion"/>
  <pageMargins left="0.23622047244094491" right="7.874015748031496E-2" top="0.43307086614173229" bottom="0.27559055118110237" header="0.19685039370078741" footer="0.23622047244094491"/>
  <pageSetup paperSize="8" scale="83" fitToHeight="0" orientation="landscape" r:id="rId1"/>
  <headerFooter alignWithMargins="0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8"/>
  <sheetViews>
    <sheetView topLeftCell="A10" workbookViewId="0">
      <selection activeCell="BI24" sqref="BI24"/>
    </sheetView>
  </sheetViews>
  <sheetFormatPr defaultColWidth="2.28515625" defaultRowHeight="12.75" x14ac:dyDescent="0.2"/>
  <cols>
    <col min="1" max="53" width="2.7109375" customWidth="1"/>
    <col min="54" max="54" width="2.42578125" customWidth="1"/>
    <col min="55" max="55" width="3.42578125" customWidth="1"/>
    <col min="56" max="56" width="4.140625" customWidth="1"/>
    <col min="57" max="57" width="2.140625" customWidth="1"/>
    <col min="58" max="59" width="2.7109375" customWidth="1"/>
    <col min="60" max="60" width="1.85546875" customWidth="1"/>
    <col min="61" max="61" width="2.140625" customWidth="1"/>
    <col min="62" max="62" width="2.7109375" customWidth="1"/>
    <col min="63" max="63" width="3.5703125" customWidth="1"/>
  </cols>
  <sheetData>
    <row r="1" spans="1:68" x14ac:dyDescent="0.2">
      <c r="D1" s="194"/>
      <c r="E1" s="8" t="s">
        <v>225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95"/>
      <c r="AW1" s="189" t="s">
        <v>137</v>
      </c>
      <c r="AX1" s="189"/>
      <c r="AY1" s="189"/>
      <c r="AZ1" s="189"/>
      <c r="BA1" s="189"/>
      <c r="BB1" s="189"/>
      <c r="BC1" s="189"/>
      <c r="BD1" s="93"/>
      <c r="BE1" s="93"/>
      <c r="BF1" s="93"/>
      <c r="BG1" s="93"/>
      <c r="BH1" s="93"/>
      <c r="BI1" s="93"/>
      <c r="BJ1" s="93"/>
      <c r="BK1" s="93"/>
    </row>
    <row r="2" spans="1:68" x14ac:dyDescent="0.2">
      <c r="D2" s="19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95"/>
      <c r="AW2" s="189" t="s">
        <v>163</v>
      </c>
      <c r="AX2" s="189"/>
      <c r="AY2" s="189"/>
      <c r="AZ2" s="189"/>
      <c r="BA2" s="189"/>
      <c r="BB2" s="189"/>
      <c r="BC2" s="189"/>
      <c r="BD2" s="189"/>
      <c r="BE2" s="189"/>
      <c r="BF2" s="189"/>
      <c r="BG2" s="190" t="s">
        <v>190</v>
      </c>
      <c r="BH2" s="190"/>
      <c r="BI2" s="190"/>
      <c r="BJ2" s="190"/>
      <c r="BK2" s="190"/>
    </row>
    <row r="3" spans="1:68" x14ac:dyDescent="0.2">
      <c r="D3" s="195"/>
      <c r="E3" s="8" t="s">
        <v>263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95"/>
      <c r="AW3" s="191"/>
      <c r="AX3" s="191"/>
      <c r="AY3" s="191"/>
      <c r="AZ3" s="192"/>
      <c r="BA3" s="192"/>
      <c r="BB3" s="192"/>
      <c r="BC3" s="192"/>
      <c r="BD3" s="192"/>
      <c r="BE3" s="192"/>
      <c r="BF3" s="192"/>
      <c r="BG3" s="192"/>
      <c r="BH3" s="192"/>
      <c r="BI3" s="191"/>
      <c r="BJ3" s="191"/>
      <c r="BK3" s="191"/>
    </row>
    <row r="4" spans="1:68" x14ac:dyDescent="0.2">
      <c r="D4" s="19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95"/>
      <c r="AW4" s="93" t="s">
        <v>138</v>
      </c>
      <c r="AX4" s="94">
        <v>28</v>
      </c>
      <c r="AY4" s="93" t="s">
        <v>138</v>
      </c>
      <c r="AZ4" s="434" t="s">
        <v>226</v>
      </c>
      <c r="BA4" s="434"/>
      <c r="BB4" s="434"/>
      <c r="BC4" s="434"/>
      <c r="BD4" s="188"/>
      <c r="BE4" s="188"/>
      <c r="BF4" s="188"/>
      <c r="BG4" s="188"/>
      <c r="BH4" s="435">
        <v>2014</v>
      </c>
      <c r="BI4" s="435"/>
      <c r="BJ4" s="435"/>
      <c r="BK4" s="95" t="s">
        <v>139</v>
      </c>
    </row>
    <row r="5" spans="1:68" x14ac:dyDescent="0.2">
      <c r="D5" s="195"/>
      <c r="E5" s="8" t="s">
        <v>264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95"/>
      <c r="AW5" s="96" t="s">
        <v>140</v>
      </c>
      <c r="AX5" s="187"/>
      <c r="AY5" s="187"/>
      <c r="AZ5" s="187"/>
      <c r="BA5" s="187"/>
      <c r="BB5" s="187"/>
      <c r="BC5" s="187"/>
      <c r="BD5" s="187"/>
      <c r="BE5" s="97"/>
      <c r="BF5" s="97"/>
      <c r="BG5" s="97"/>
      <c r="BH5" s="98"/>
      <c r="BI5" s="98"/>
      <c r="BJ5" s="98"/>
      <c r="BK5" s="98"/>
    </row>
    <row r="6" spans="1:68" x14ac:dyDescent="0.2"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</row>
    <row r="8" spans="1:68" x14ac:dyDescent="0.2">
      <c r="BE8" s="92"/>
    </row>
    <row r="10" spans="1:68" ht="30.75" customHeight="1" x14ac:dyDescent="0.2"/>
    <row r="11" spans="1:68" ht="30.75" customHeight="1" x14ac:dyDescent="0.2"/>
    <row r="12" spans="1:68" ht="66" customHeight="1" x14ac:dyDescent="0.2"/>
    <row r="13" spans="1:68" s="26" customFormat="1" ht="27.75" customHeight="1" thickBot="1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 t="s">
        <v>68</v>
      </c>
      <c r="T13" s="27"/>
      <c r="U13" s="27"/>
      <c r="V13" s="27"/>
      <c r="W13" s="27"/>
      <c r="X13" s="27"/>
      <c r="Y13" s="27"/>
      <c r="Z13" s="27"/>
      <c r="AA13" s="27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1"/>
      <c r="BC13" s="250" t="s">
        <v>69</v>
      </c>
      <c r="BD13" s="32"/>
      <c r="BE13" s="32"/>
      <c r="BF13" s="32"/>
      <c r="BG13" s="32"/>
      <c r="BH13" s="32"/>
      <c r="BI13" s="32"/>
      <c r="BJ13" s="32"/>
      <c r="BK13" s="33"/>
      <c r="BL13" s="33"/>
      <c r="BM13" s="34"/>
      <c r="BN13" s="35"/>
      <c r="BO13" s="35"/>
      <c r="BP13" s="35"/>
    </row>
    <row r="14" spans="1:68" s="46" customFormat="1" ht="45" customHeight="1" x14ac:dyDescent="0.2">
      <c r="A14" s="36"/>
      <c r="B14" s="37" t="s">
        <v>70</v>
      </c>
      <c r="C14" s="37"/>
      <c r="D14" s="37"/>
      <c r="E14" s="37"/>
      <c r="F14" s="38"/>
      <c r="G14" s="37" t="s">
        <v>71</v>
      </c>
      <c r="H14" s="37"/>
      <c r="I14" s="37"/>
      <c r="J14" s="38"/>
      <c r="K14" s="37" t="s">
        <v>72</v>
      </c>
      <c r="L14" s="37"/>
      <c r="M14" s="37"/>
      <c r="N14" s="37"/>
      <c r="O14" s="37" t="s">
        <v>73</v>
      </c>
      <c r="P14" s="37"/>
      <c r="Q14" s="37"/>
      <c r="R14" s="37"/>
      <c r="S14" s="38"/>
      <c r="T14" s="39" t="s">
        <v>74</v>
      </c>
      <c r="U14" s="39"/>
      <c r="V14" s="39"/>
      <c r="W14" s="38"/>
      <c r="X14" s="37" t="s">
        <v>75</v>
      </c>
      <c r="Y14" s="37"/>
      <c r="Z14" s="37"/>
      <c r="AA14" s="38"/>
      <c r="AB14" s="37" t="s">
        <v>76</v>
      </c>
      <c r="AC14" s="37"/>
      <c r="AD14" s="37"/>
      <c r="AE14" s="37"/>
      <c r="AF14" s="38"/>
      <c r="AG14" s="37" t="s">
        <v>77</v>
      </c>
      <c r="AH14" s="37"/>
      <c r="AI14" s="37"/>
      <c r="AJ14" s="38"/>
      <c r="AK14" s="37" t="s">
        <v>78</v>
      </c>
      <c r="AL14" s="37"/>
      <c r="AM14" s="37"/>
      <c r="AN14" s="37"/>
      <c r="AO14" s="37" t="s">
        <v>79</v>
      </c>
      <c r="AP14" s="37"/>
      <c r="AQ14" s="37"/>
      <c r="AR14" s="37" t="s">
        <v>80</v>
      </c>
      <c r="AS14" s="38" t="s">
        <v>81</v>
      </c>
      <c r="AT14" s="37" t="s">
        <v>82</v>
      </c>
      <c r="AU14" s="37"/>
      <c r="AV14" s="37"/>
      <c r="AW14" s="38"/>
      <c r="AX14" s="37" t="s">
        <v>83</v>
      </c>
      <c r="AY14" s="37"/>
      <c r="AZ14" s="37"/>
      <c r="BA14" s="40"/>
      <c r="BB14" s="41" t="s">
        <v>84</v>
      </c>
      <c r="BC14" s="42" t="s">
        <v>85</v>
      </c>
      <c r="BD14" s="37"/>
      <c r="BE14" s="436" t="s">
        <v>86</v>
      </c>
      <c r="BF14" s="43" t="s">
        <v>87</v>
      </c>
      <c r="BG14" s="37"/>
      <c r="BH14" s="44"/>
      <c r="BI14" s="436" t="s">
        <v>88</v>
      </c>
      <c r="BJ14" s="45"/>
      <c r="BK14" s="446" t="s">
        <v>89</v>
      </c>
    </row>
    <row r="15" spans="1:68" s="56" customFormat="1" ht="51.75" customHeight="1" x14ac:dyDescent="0.2">
      <c r="A15" s="47" t="s">
        <v>84</v>
      </c>
      <c r="B15" s="48" t="s">
        <v>90</v>
      </c>
      <c r="C15" s="49" t="s">
        <v>91</v>
      </c>
      <c r="D15" s="49" t="s">
        <v>92</v>
      </c>
      <c r="E15" s="49" t="s">
        <v>93</v>
      </c>
      <c r="F15" s="49" t="s">
        <v>94</v>
      </c>
      <c r="G15" s="48" t="s">
        <v>95</v>
      </c>
      <c r="H15" s="49" t="s">
        <v>96</v>
      </c>
      <c r="I15" s="49" t="s">
        <v>97</v>
      </c>
      <c r="J15" s="49" t="s">
        <v>98</v>
      </c>
      <c r="K15" s="49" t="s">
        <v>99</v>
      </c>
      <c r="L15" s="49" t="s">
        <v>100</v>
      </c>
      <c r="M15" s="49" t="s">
        <v>101</v>
      </c>
      <c r="N15" s="49" t="s">
        <v>102</v>
      </c>
      <c r="O15" s="48" t="s">
        <v>90</v>
      </c>
      <c r="P15" s="49" t="s">
        <v>91</v>
      </c>
      <c r="Q15" s="49" t="s">
        <v>92</v>
      </c>
      <c r="R15" s="49" t="s">
        <v>93</v>
      </c>
      <c r="S15" s="49" t="s">
        <v>103</v>
      </c>
      <c r="T15" s="49" t="s">
        <v>104</v>
      </c>
      <c r="U15" s="49" t="s">
        <v>105</v>
      </c>
      <c r="V15" s="49" t="s">
        <v>106</v>
      </c>
      <c r="W15" s="49" t="s">
        <v>107</v>
      </c>
      <c r="X15" s="49" t="s">
        <v>108</v>
      </c>
      <c r="Y15" s="49" t="s">
        <v>109</v>
      </c>
      <c r="Z15" s="49" t="s">
        <v>110</v>
      </c>
      <c r="AA15" s="49" t="s">
        <v>111</v>
      </c>
      <c r="AB15" s="49" t="s">
        <v>108</v>
      </c>
      <c r="AC15" s="49" t="s">
        <v>109</v>
      </c>
      <c r="AD15" s="49" t="s">
        <v>110</v>
      </c>
      <c r="AE15" s="49" t="s">
        <v>112</v>
      </c>
      <c r="AF15" s="49" t="s">
        <v>113</v>
      </c>
      <c r="AG15" s="48" t="s">
        <v>95</v>
      </c>
      <c r="AH15" s="49" t="s">
        <v>96</v>
      </c>
      <c r="AI15" s="49" t="s">
        <v>97</v>
      </c>
      <c r="AJ15" s="49" t="s">
        <v>114</v>
      </c>
      <c r="AK15" s="49" t="s">
        <v>115</v>
      </c>
      <c r="AL15" s="49" t="s">
        <v>116</v>
      </c>
      <c r="AM15" s="49" t="s">
        <v>117</v>
      </c>
      <c r="AN15" s="49" t="s">
        <v>118</v>
      </c>
      <c r="AO15" s="48" t="s">
        <v>90</v>
      </c>
      <c r="AP15" s="49" t="s">
        <v>91</v>
      </c>
      <c r="AQ15" s="49" t="s">
        <v>92</v>
      </c>
      <c r="AR15" s="49" t="s">
        <v>93</v>
      </c>
      <c r="AS15" s="49" t="s">
        <v>119</v>
      </c>
      <c r="AT15" s="48" t="s">
        <v>95</v>
      </c>
      <c r="AU15" s="49" t="s">
        <v>96</v>
      </c>
      <c r="AV15" s="49" t="s">
        <v>97</v>
      </c>
      <c r="AW15" s="49" t="s">
        <v>98</v>
      </c>
      <c r="AX15" s="49" t="s">
        <v>120</v>
      </c>
      <c r="AY15" s="49" t="s">
        <v>121</v>
      </c>
      <c r="AZ15" s="49" t="s">
        <v>122</v>
      </c>
      <c r="BA15" s="50" t="s">
        <v>102</v>
      </c>
      <c r="BB15" s="49"/>
      <c r="BC15" s="51" t="s">
        <v>89</v>
      </c>
      <c r="BD15" s="52" t="s">
        <v>123</v>
      </c>
      <c r="BE15" s="437"/>
      <c r="BF15" s="53" t="s">
        <v>124</v>
      </c>
      <c r="BG15" s="54" t="s">
        <v>125</v>
      </c>
      <c r="BH15" s="53" t="s">
        <v>126</v>
      </c>
      <c r="BI15" s="438"/>
      <c r="BJ15" s="55" t="s">
        <v>127</v>
      </c>
      <c r="BK15" s="447"/>
    </row>
    <row r="16" spans="1:68" s="56" customFormat="1" ht="15.75" customHeight="1" x14ac:dyDescent="0.2">
      <c r="A16" s="204" t="s">
        <v>260</v>
      </c>
      <c r="B16" s="205">
        <v>1</v>
      </c>
      <c r="C16" s="205">
        <v>2</v>
      </c>
      <c r="D16" s="205">
        <v>3</v>
      </c>
      <c r="E16" s="205">
        <v>4</v>
      </c>
      <c r="F16" s="205">
        <v>5</v>
      </c>
      <c r="G16" s="205">
        <v>6</v>
      </c>
      <c r="H16" s="205">
        <v>7</v>
      </c>
      <c r="I16" s="205">
        <v>8</v>
      </c>
      <c r="J16" s="205">
        <v>9</v>
      </c>
      <c r="K16" s="205">
        <v>10</v>
      </c>
      <c r="L16" s="205">
        <v>11</v>
      </c>
      <c r="M16" s="205">
        <v>12</v>
      </c>
      <c r="N16" s="205">
        <v>13</v>
      </c>
      <c r="O16" s="205">
        <v>14</v>
      </c>
      <c r="P16" s="205">
        <v>15</v>
      </c>
      <c r="Q16" s="205">
        <v>16</v>
      </c>
      <c r="R16" s="205">
        <v>17</v>
      </c>
      <c r="S16" s="205">
        <v>18</v>
      </c>
      <c r="T16" s="205">
        <v>19</v>
      </c>
      <c r="U16" s="205">
        <v>20</v>
      </c>
      <c r="V16" s="205">
        <v>21</v>
      </c>
      <c r="W16" s="205">
        <v>22</v>
      </c>
      <c r="X16" s="205">
        <v>23</v>
      </c>
      <c r="Y16" s="205">
        <v>24</v>
      </c>
      <c r="Z16" s="205">
        <v>25</v>
      </c>
      <c r="AA16" s="205">
        <v>26</v>
      </c>
      <c r="AB16" s="205">
        <v>27</v>
      </c>
      <c r="AC16" s="205">
        <v>28</v>
      </c>
      <c r="AD16" s="206">
        <v>29</v>
      </c>
      <c r="AE16" s="205">
        <v>30</v>
      </c>
      <c r="AF16" s="205">
        <v>31</v>
      </c>
      <c r="AG16" s="205">
        <v>32</v>
      </c>
      <c r="AH16" s="205">
        <v>33</v>
      </c>
      <c r="AI16" s="205">
        <v>43</v>
      </c>
      <c r="AJ16" s="205">
        <v>35</v>
      </c>
      <c r="AK16" s="205">
        <v>36</v>
      </c>
      <c r="AL16" s="205">
        <v>37</v>
      </c>
      <c r="AM16" s="205">
        <v>38</v>
      </c>
      <c r="AN16" s="205">
        <v>39</v>
      </c>
      <c r="AO16" s="205">
        <v>40</v>
      </c>
      <c r="AP16" s="205">
        <v>41</v>
      </c>
      <c r="AQ16" s="205">
        <v>42</v>
      </c>
      <c r="AR16" s="205">
        <v>43</v>
      </c>
      <c r="AS16" s="205">
        <v>44</v>
      </c>
      <c r="AT16" s="205">
        <v>45</v>
      </c>
      <c r="AU16" s="205">
        <v>46</v>
      </c>
      <c r="AV16" s="205">
        <v>47</v>
      </c>
      <c r="AW16" s="205">
        <v>48</v>
      </c>
      <c r="AX16" s="205">
        <v>49</v>
      </c>
      <c r="AY16" s="205">
        <v>50</v>
      </c>
      <c r="AZ16" s="205">
        <v>51</v>
      </c>
      <c r="BA16" s="207">
        <v>52</v>
      </c>
      <c r="BB16" s="62"/>
      <c r="BC16" s="62"/>
      <c r="BD16" s="62">
        <f>BC16*36</f>
        <v>0</v>
      </c>
      <c r="BE16" s="62">
        <f>COUNTIF($B16:$BA16,"::")</f>
        <v>0</v>
      </c>
      <c r="BF16" s="62"/>
      <c r="BG16" s="62"/>
      <c r="BH16" s="62">
        <f>COUNTIF($B16:$BA16,"X")</f>
        <v>0</v>
      </c>
      <c r="BI16" s="62">
        <f>COUNTIF($B16:$BA16,"III")</f>
        <v>0</v>
      </c>
      <c r="BJ16" s="62">
        <f>COUNTIF($B16:$BA16,"==")</f>
        <v>0</v>
      </c>
      <c r="BK16" s="63">
        <f>SUM(BC16:BJ16)-BD16</f>
        <v>0</v>
      </c>
    </row>
    <row r="17" spans="1:63" s="46" customFormat="1" x14ac:dyDescent="0.2">
      <c r="A17" s="57">
        <v>1</v>
      </c>
      <c r="B17" s="58"/>
      <c r="C17" s="58"/>
      <c r="D17" s="58"/>
      <c r="E17" s="58"/>
      <c r="F17" s="58"/>
      <c r="G17" s="58"/>
      <c r="H17" s="58"/>
      <c r="I17" s="58"/>
      <c r="J17" s="59"/>
      <c r="K17" s="58"/>
      <c r="L17" s="58"/>
      <c r="M17" s="58"/>
      <c r="N17" s="58"/>
      <c r="O17" s="58"/>
      <c r="P17" s="58"/>
      <c r="Q17" s="58"/>
      <c r="R17" s="243" t="s">
        <v>258</v>
      </c>
      <c r="S17" s="243" t="s">
        <v>259</v>
      </c>
      <c r="T17" s="243" t="s">
        <v>259</v>
      </c>
      <c r="U17" s="186"/>
      <c r="V17" s="58"/>
      <c r="W17" s="58"/>
      <c r="X17" s="58"/>
      <c r="Y17" s="58"/>
      <c r="Z17" s="59"/>
      <c r="AA17" s="58"/>
      <c r="AB17" s="58"/>
      <c r="AC17" s="58"/>
      <c r="AD17" s="60"/>
      <c r="AE17" s="58"/>
      <c r="AF17" s="58"/>
      <c r="AG17" s="58"/>
      <c r="AH17" s="58"/>
      <c r="AI17" s="58"/>
      <c r="AJ17" s="58"/>
      <c r="AK17" s="70"/>
      <c r="AL17" s="70"/>
      <c r="AM17" s="70"/>
      <c r="AN17" s="70"/>
      <c r="AO17" s="69"/>
      <c r="AP17" s="69"/>
      <c r="AQ17" s="69"/>
      <c r="AR17" s="247" t="s">
        <v>258</v>
      </c>
      <c r="AS17" s="58" t="s">
        <v>259</v>
      </c>
      <c r="AT17" s="58" t="s">
        <v>259</v>
      </c>
      <c r="AU17" s="58" t="s">
        <v>259</v>
      </c>
      <c r="AV17" s="58" t="s">
        <v>259</v>
      </c>
      <c r="AW17" s="58" t="s">
        <v>259</v>
      </c>
      <c r="AX17" s="58" t="s">
        <v>259</v>
      </c>
      <c r="AY17" s="58" t="s">
        <v>259</v>
      </c>
      <c r="AZ17" s="58" t="s">
        <v>259</v>
      </c>
      <c r="BA17" s="61" t="s">
        <v>259</v>
      </c>
      <c r="BB17" s="62">
        <v>1</v>
      </c>
      <c r="BC17" s="62">
        <v>39</v>
      </c>
      <c r="BD17" s="62">
        <f>BC17*36</f>
        <v>1404</v>
      </c>
      <c r="BE17" s="62">
        <v>2</v>
      </c>
      <c r="BF17" s="62">
        <v>0</v>
      </c>
      <c r="BG17" s="62">
        <f>COUNTIF($B17:$BA17,"8")</f>
        <v>0</v>
      </c>
      <c r="BH17" s="62">
        <f>COUNTIF($B17:$BA17,"X")</f>
        <v>0</v>
      </c>
      <c r="BI17" s="62">
        <f>COUNTIF($B17:$BA17,"III")</f>
        <v>0</v>
      </c>
      <c r="BJ17" s="62">
        <v>11</v>
      </c>
      <c r="BK17" s="63">
        <f>SUM(BC17:BJ17)-BD17</f>
        <v>52</v>
      </c>
    </row>
    <row r="18" spans="1:63" s="46" customFormat="1" x14ac:dyDescent="0.2">
      <c r="A18" s="57">
        <v>2</v>
      </c>
      <c r="B18" s="58"/>
      <c r="C18" s="58"/>
      <c r="D18" s="58"/>
      <c r="E18" s="58"/>
      <c r="F18" s="64"/>
      <c r="G18" s="58"/>
      <c r="H18" s="58"/>
      <c r="I18" s="58"/>
      <c r="J18" s="59"/>
      <c r="K18" s="58"/>
      <c r="L18" s="58"/>
      <c r="M18" s="65"/>
      <c r="N18" s="58"/>
      <c r="O18" s="58"/>
      <c r="P18" s="58"/>
      <c r="Q18" s="58"/>
      <c r="R18" s="241" t="s">
        <v>258</v>
      </c>
      <c r="S18" s="243" t="s">
        <v>259</v>
      </c>
      <c r="T18" s="243" t="s">
        <v>259</v>
      </c>
      <c r="U18" s="58"/>
      <c r="V18" s="58"/>
      <c r="W18" s="58"/>
      <c r="X18" s="58"/>
      <c r="Y18" s="58"/>
      <c r="Z18" s="59"/>
      <c r="AA18" s="58"/>
      <c r="AB18" s="58"/>
      <c r="AC18" s="58"/>
      <c r="AD18" s="64"/>
      <c r="AE18" s="58"/>
      <c r="AF18" s="58"/>
      <c r="AG18" s="58"/>
      <c r="AH18" s="58"/>
      <c r="AI18" s="58"/>
      <c r="AJ18" s="58"/>
      <c r="AK18" s="248"/>
      <c r="AL18" s="69"/>
      <c r="AM18" s="70"/>
      <c r="AN18" s="70" t="s">
        <v>269</v>
      </c>
      <c r="AO18" s="70" t="s">
        <v>269</v>
      </c>
      <c r="AP18" s="70" t="s">
        <v>270</v>
      </c>
      <c r="AQ18" s="70" t="s">
        <v>270</v>
      </c>
      <c r="AR18" s="70" t="s">
        <v>270</v>
      </c>
      <c r="AS18" s="58" t="s">
        <v>258</v>
      </c>
      <c r="AT18" s="58" t="s">
        <v>259</v>
      </c>
      <c r="AU18" s="58" t="s">
        <v>259</v>
      </c>
      <c r="AV18" s="58" t="s">
        <v>259</v>
      </c>
      <c r="AW18" s="58" t="s">
        <v>259</v>
      </c>
      <c r="AX18" s="58" t="s">
        <v>259</v>
      </c>
      <c r="AY18" s="58" t="s">
        <v>259</v>
      </c>
      <c r="AZ18" s="58" t="s">
        <v>259</v>
      </c>
      <c r="BA18" s="61" t="s">
        <v>259</v>
      </c>
      <c r="BB18" s="62">
        <v>2</v>
      </c>
      <c r="BC18" s="62">
        <v>35</v>
      </c>
      <c r="BD18" s="62">
        <v>1260</v>
      </c>
      <c r="BE18" s="67">
        <v>2</v>
      </c>
      <c r="BF18" s="62">
        <v>2</v>
      </c>
      <c r="BG18" s="62">
        <v>3</v>
      </c>
      <c r="BH18" s="62">
        <f>COUNTIF($B18:$BA18,"X")</f>
        <v>0</v>
      </c>
      <c r="BI18" s="62">
        <f>COUNTIF($B18:$BA18,"III")</f>
        <v>0</v>
      </c>
      <c r="BJ18" s="67">
        <v>10</v>
      </c>
      <c r="BK18" s="63">
        <f>SUM(BC18:BJ18)-BD18</f>
        <v>52</v>
      </c>
    </row>
    <row r="19" spans="1:63" s="46" customFormat="1" x14ac:dyDescent="0.2">
      <c r="A19" s="57">
        <v>3</v>
      </c>
      <c r="B19" s="58"/>
      <c r="C19" s="58"/>
      <c r="D19" s="58"/>
      <c r="E19" s="58"/>
      <c r="F19" s="58"/>
      <c r="G19" s="58"/>
      <c r="H19" s="58"/>
      <c r="I19" s="58"/>
      <c r="J19" s="59"/>
      <c r="K19" s="86"/>
      <c r="L19" s="86"/>
      <c r="M19" s="86"/>
      <c r="N19" s="86"/>
      <c r="O19" s="86"/>
      <c r="P19" s="86"/>
      <c r="Q19" s="66"/>
      <c r="R19" s="241" t="s">
        <v>258</v>
      </c>
      <c r="S19" s="241" t="s">
        <v>259</v>
      </c>
      <c r="T19" s="241" t="s">
        <v>259</v>
      </c>
      <c r="U19" s="186"/>
      <c r="V19" s="58"/>
      <c r="W19" s="58"/>
      <c r="X19" s="58"/>
      <c r="Y19" s="58"/>
      <c r="Z19" s="59"/>
      <c r="AA19" s="58"/>
      <c r="AB19" s="58"/>
      <c r="AC19" s="58"/>
      <c r="AD19" s="68"/>
      <c r="AE19" s="69"/>
      <c r="AF19" s="69"/>
      <c r="AG19" s="69"/>
      <c r="AH19" s="69"/>
      <c r="AI19" s="70"/>
      <c r="AJ19" s="64"/>
      <c r="AK19" s="70"/>
      <c r="AL19" s="70" t="s">
        <v>265</v>
      </c>
      <c r="AM19" s="70" t="s">
        <v>265</v>
      </c>
      <c r="AN19" s="249" t="s">
        <v>277</v>
      </c>
      <c r="AO19" s="70" t="s">
        <v>276</v>
      </c>
      <c r="AP19" s="70" t="s">
        <v>276</v>
      </c>
      <c r="AQ19" s="70" t="s">
        <v>276</v>
      </c>
      <c r="AR19" s="70" t="s">
        <v>258</v>
      </c>
      <c r="AS19" s="58" t="s">
        <v>259</v>
      </c>
      <c r="AT19" s="58" t="s">
        <v>259</v>
      </c>
      <c r="AU19" s="58" t="s">
        <v>259</v>
      </c>
      <c r="AV19" s="58" t="s">
        <v>259</v>
      </c>
      <c r="AW19" s="58" t="s">
        <v>259</v>
      </c>
      <c r="AX19" s="58" t="s">
        <v>259</v>
      </c>
      <c r="AY19" s="58" t="s">
        <v>259</v>
      </c>
      <c r="AZ19" s="58" t="s">
        <v>259</v>
      </c>
      <c r="BA19" s="61" t="s">
        <v>259</v>
      </c>
      <c r="BB19" s="62">
        <v>3</v>
      </c>
      <c r="BC19" s="62">
        <v>33</v>
      </c>
      <c r="BD19" s="62">
        <v>1188</v>
      </c>
      <c r="BE19" s="67">
        <v>2</v>
      </c>
      <c r="BF19" s="62">
        <v>3</v>
      </c>
      <c r="BG19" s="62">
        <v>3</v>
      </c>
      <c r="BH19" s="62">
        <f>COUNTIF($B19:$BA19,"X")</f>
        <v>0</v>
      </c>
      <c r="BI19" s="62"/>
      <c r="BJ19" s="67">
        <v>11</v>
      </c>
      <c r="BK19" s="63">
        <v>52</v>
      </c>
    </row>
    <row r="20" spans="1:63" s="46" customFormat="1" ht="13.5" thickBot="1" x14ac:dyDescent="0.25">
      <c r="A20" s="71">
        <v>4</v>
      </c>
      <c r="B20" s="72" t="s">
        <v>265</v>
      </c>
      <c r="C20" s="72" t="s">
        <v>265</v>
      </c>
      <c r="D20" s="72" t="s">
        <v>266</v>
      </c>
      <c r="E20" s="74" t="s">
        <v>273</v>
      </c>
      <c r="F20" s="72" t="s">
        <v>266</v>
      </c>
      <c r="G20" s="74" t="s">
        <v>273</v>
      </c>
      <c r="H20" s="72"/>
      <c r="I20" s="72"/>
      <c r="J20" s="73"/>
      <c r="K20" s="72"/>
      <c r="L20" s="72"/>
      <c r="M20" s="72"/>
      <c r="N20" s="74"/>
      <c r="O20" s="74"/>
      <c r="P20" s="72"/>
      <c r="Q20" s="72"/>
      <c r="R20" s="242"/>
      <c r="S20" s="242" t="s">
        <v>259</v>
      </c>
      <c r="T20" s="244" t="s">
        <v>259</v>
      </c>
      <c r="U20" s="246"/>
      <c r="V20" s="246"/>
      <c r="W20" s="246"/>
      <c r="X20" s="246"/>
      <c r="Y20" s="246"/>
      <c r="Z20" s="74" t="s">
        <v>279</v>
      </c>
      <c r="AA20" s="74" t="s">
        <v>279</v>
      </c>
      <c r="AB20" s="72" t="s">
        <v>272</v>
      </c>
      <c r="AC20" s="72" t="s">
        <v>272</v>
      </c>
      <c r="AD20" s="74" t="s">
        <v>271</v>
      </c>
      <c r="AE20" s="72" t="s">
        <v>267</v>
      </c>
      <c r="AF20" s="72" t="s">
        <v>268</v>
      </c>
      <c r="AG20" s="74" t="s">
        <v>278</v>
      </c>
      <c r="AH20" s="245" t="s">
        <v>258</v>
      </c>
      <c r="AI20" s="72" t="s">
        <v>128</v>
      </c>
      <c r="AJ20" s="72" t="s">
        <v>128</v>
      </c>
      <c r="AK20" s="72" t="s">
        <v>128</v>
      </c>
      <c r="AL20" s="72" t="s">
        <v>128</v>
      </c>
      <c r="AM20" s="105" t="s">
        <v>141</v>
      </c>
      <c r="AN20" s="105" t="s">
        <v>141</v>
      </c>
      <c r="AO20" s="105" t="s">
        <v>141</v>
      </c>
      <c r="AP20" s="105" t="s">
        <v>141</v>
      </c>
      <c r="AQ20" s="75" t="s">
        <v>129</v>
      </c>
      <c r="AR20" s="75" t="s">
        <v>129</v>
      </c>
      <c r="AS20" s="75"/>
      <c r="AT20" s="76"/>
      <c r="AU20" s="76"/>
      <c r="AV20" s="76"/>
      <c r="AW20" s="76"/>
      <c r="AX20" s="58"/>
      <c r="AY20" s="58"/>
      <c r="AZ20" s="58"/>
      <c r="BA20" s="61"/>
      <c r="BB20" s="62">
        <v>4</v>
      </c>
      <c r="BC20" s="62">
        <v>16</v>
      </c>
      <c r="BD20" s="62">
        <v>576</v>
      </c>
      <c r="BE20" s="62">
        <v>1</v>
      </c>
      <c r="BF20" s="62">
        <v>5</v>
      </c>
      <c r="BG20" s="62">
        <v>9</v>
      </c>
      <c r="BH20" s="62">
        <f>COUNTIF($B20:$BA20,"X")</f>
        <v>4</v>
      </c>
      <c r="BI20" s="62">
        <v>6</v>
      </c>
      <c r="BJ20" s="62">
        <v>2</v>
      </c>
      <c r="BK20" s="63">
        <v>43</v>
      </c>
    </row>
    <row r="21" spans="1:63" ht="13.5" thickBot="1" x14ac:dyDescent="0.25">
      <c r="Z21" s="77"/>
      <c r="AX21" s="78" t="s">
        <v>130</v>
      </c>
      <c r="AY21" s="79"/>
      <c r="AZ21" s="79"/>
      <c r="BA21" s="80"/>
      <c r="BB21" s="81"/>
      <c r="BC21" s="82">
        <f>SUM(BC17:BC20)</f>
        <v>123</v>
      </c>
      <c r="BD21" s="82">
        <f>SUM(BD17:BD20)</f>
        <v>4428</v>
      </c>
      <c r="BE21" s="82">
        <v>7</v>
      </c>
      <c r="BF21" s="82">
        <v>10</v>
      </c>
      <c r="BG21" s="82">
        <v>15</v>
      </c>
      <c r="BH21" s="82">
        <f>SUM(BH17:BH20)</f>
        <v>4</v>
      </c>
      <c r="BI21" s="82">
        <v>6</v>
      </c>
      <c r="BJ21" s="82">
        <f>SUM(BJ17:BJ20)</f>
        <v>34</v>
      </c>
      <c r="BK21" s="83">
        <v>199</v>
      </c>
    </row>
    <row r="22" spans="1:63" ht="12.75" customHeight="1" x14ac:dyDescent="0.2">
      <c r="I22" s="439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1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84"/>
      <c r="AH22" s="84"/>
      <c r="AY22" s="448"/>
      <c r="AZ22" s="448"/>
      <c r="BA22" s="448"/>
      <c r="BB22" s="448"/>
      <c r="BC22" s="448"/>
      <c r="BD22" s="448"/>
      <c r="BG22" s="448"/>
      <c r="BH22" s="448"/>
      <c r="BI22" s="448"/>
      <c r="BJ22" s="448"/>
      <c r="BK22" s="448"/>
    </row>
    <row r="23" spans="1:63" x14ac:dyDescent="0.2">
      <c r="I23" s="439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1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84"/>
      <c r="AH23" s="84"/>
      <c r="AY23" s="443"/>
      <c r="AZ23" s="443"/>
      <c r="BA23" s="443"/>
      <c r="BB23" s="443"/>
      <c r="BC23" s="443"/>
      <c r="BD23" s="443"/>
    </row>
    <row r="24" spans="1:63" x14ac:dyDescent="0.2">
      <c r="Z24" s="445"/>
      <c r="AA24" s="445"/>
      <c r="AB24" s="445"/>
      <c r="AC24" s="445"/>
      <c r="AD24" s="445"/>
      <c r="AY24" s="444"/>
      <c r="AZ24" s="444"/>
      <c r="BA24" s="444"/>
      <c r="BB24" s="444"/>
      <c r="BC24" s="444"/>
      <c r="BD24" s="444"/>
    </row>
    <row r="25" spans="1:63" x14ac:dyDescent="0.2">
      <c r="Z25" s="445"/>
      <c r="AA25" s="445"/>
      <c r="AB25" s="445"/>
      <c r="AC25" s="445"/>
      <c r="AD25" s="445"/>
      <c r="AX25" s="85"/>
      <c r="AY25" s="444"/>
      <c r="AZ25" s="444"/>
      <c r="BA25" s="444"/>
      <c r="BB25" s="444"/>
      <c r="BC25" s="444"/>
      <c r="BD25" s="444"/>
    </row>
    <row r="26" spans="1:63" x14ac:dyDescent="0.2">
      <c r="Z26" s="445"/>
      <c r="AA26" s="445"/>
      <c r="AB26" s="445"/>
      <c r="AC26" s="445"/>
      <c r="AD26" s="445"/>
      <c r="AY26" s="444"/>
      <c r="AZ26" s="444"/>
      <c r="BA26" s="444"/>
      <c r="BB26" s="444"/>
      <c r="BC26" s="444"/>
      <c r="BD26" s="444"/>
    </row>
    <row r="27" spans="1:63" x14ac:dyDescent="0.2">
      <c r="F27" s="64"/>
      <c r="L27" s="208" t="s">
        <v>261</v>
      </c>
      <c r="Q27" s="99"/>
      <c r="S27" s="64" t="s">
        <v>262</v>
      </c>
      <c r="V27" s="100"/>
      <c r="Z27" s="64" t="s">
        <v>258</v>
      </c>
      <c r="AB27" s="101"/>
      <c r="AG27" s="64" t="s">
        <v>131</v>
      </c>
      <c r="AH27" s="102"/>
      <c r="AI27" s="85"/>
      <c r="AJ27" s="85"/>
      <c r="AK27" s="85"/>
      <c r="AL27" s="85"/>
      <c r="AM27" s="85"/>
      <c r="AN27" s="64" t="s">
        <v>259</v>
      </c>
      <c r="AO27" s="103"/>
      <c r="AP27" s="85"/>
      <c r="AQ27" s="85"/>
      <c r="AR27" s="85"/>
      <c r="AS27" s="85"/>
      <c r="AT27" s="85"/>
      <c r="AU27" s="106" t="s">
        <v>141</v>
      </c>
      <c r="AV27" s="85"/>
      <c r="AW27" s="85"/>
      <c r="AX27" s="85"/>
      <c r="AY27" s="85"/>
      <c r="AZ27" s="85"/>
      <c r="BA27" s="89"/>
      <c r="BB27" s="64" t="s">
        <v>129</v>
      </c>
      <c r="BC27" s="85"/>
      <c r="BD27" s="85"/>
      <c r="BE27" s="85"/>
      <c r="BF27" s="85"/>
    </row>
    <row r="28" spans="1:63" x14ac:dyDescent="0.2">
      <c r="F28" s="85"/>
      <c r="L28" s="99"/>
      <c r="Q28" s="99"/>
      <c r="V28" s="100"/>
      <c r="W28" s="85"/>
      <c r="AB28" s="101"/>
      <c r="AG28" s="87"/>
      <c r="AH28" s="102"/>
      <c r="AM28" s="85"/>
      <c r="AO28" s="103"/>
      <c r="AS28" s="85"/>
      <c r="AU28" s="103"/>
      <c r="AZ28" s="88"/>
      <c r="BA28" s="104"/>
      <c r="BB28" s="89"/>
    </row>
  </sheetData>
  <mergeCells count="13">
    <mergeCell ref="BK14:BK15"/>
    <mergeCell ref="I22:T22"/>
    <mergeCell ref="U22:AF22"/>
    <mergeCell ref="BG22:BK22"/>
    <mergeCell ref="AY22:BD22"/>
    <mergeCell ref="AZ4:BC4"/>
    <mergeCell ref="BH4:BJ4"/>
    <mergeCell ref="BE14:BE15"/>
    <mergeCell ref="BI14:BI15"/>
    <mergeCell ref="I23:T23"/>
    <mergeCell ref="U23:AF23"/>
    <mergeCell ref="AY23:BD26"/>
    <mergeCell ref="Z24:AD26"/>
  </mergeCells>
  <phoneticPr fontId="2" type="noConversion"/>
  <pageMargins left="0.74803149606299213" right="0.74803149606299213" top="0.59055118110236227" bottom="0.98425196850393704" header="0.51181102362204722" footer="0.51181102362204722"/>
  <pageSetup paperSize="8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workbookViewId="0">
      <selection activeCell="K16" sqref="K16"/>
    </sheetView>
  </sheetViews>
  <sheetFormatPr defaultRowHeight="12.75" x14ac:dyDescent="0.2"/>
  <cols>
    <col min="1" max="1" width="4" customWidth="1"/>
    <col min="2" max="2" width="47" customWidth="1"/>
    <col min="3" max="3" width="8.7109375" customWidth="1"/>
    <col min="4" max="4" width="5.85546875" customWidth="1"/>
    <col min="5" max="5" width="4.7109375" customWidth="1"/>
    <col min="6" max="6" width="61" customWidth="1"/>
  </cols>
  <sheetData>
    <row r="1" spans="1:6" ht="16.5" thickBot="1" x14ac:dyDescent="0.3">
      <c r="A1" s="107"/>
      <c r="B1" s="135" t="s">
        <v>159</v>
      </c>
      <c r="C1" s="107"/>
      <c r="D1" s="107"/>
      <c r="E1" s="135" t="s">
        <v>142</v>
      </c>
      <c r="F1" s="135"/>
    </row>
    <row r="2" spans="1:6" ht="29.25" customHeight="1" x14ac:dyDescent="0.25">
      <c r="A2" s="111" t="s">
        <v>143</v>
      </c>
      <c r="B2" s="120" t="s">
        <v>144</v>
      </c>
      <c r="C2" s="121" t="s">
        <v>145</v>
      </c>
      <c r="D2" s="122" t="s">
        <v>146</v>
      </c>
      <c r="E2" s="136" t="s">
        <v>143</v>
      </c>
      <c r="F2" s="211" t="s">
        <v>144</v>
      </c>
    </row>
    <row r="3" spans="1:6" ht="14.25" x14ac:dyDescent="0.2">
      <c r="A3" s="112" t="s">
        <v>147</v>
      </c>
      <c r="B3" s="116" t="s">
        <v>158</v>
      </c>
      <c r="C3" s="116"/>
      <c r="D3" s="124">
        <v>10</v>
      </c>
      <c r="E3" s="137" t="s">
        <v>147</v>
      </c>
      <c r="F3" s="212" t="s">
        <v>148</v>
      </c>
    </row>
    <row r="4" spans="1:6" ht="15" x14ac:dyDescent="0.25">
      <c r="A4" s="113"/>
      <c r="B4" s="117" t="s">
        <v>186</v>
      </c>
      <c r="C4" s="125">
        <v>4</v>
      </c>
      <c r="D4" s="126">
        <v>2</v>
      </c>
      <c r="E4" s="138">
        <v>1</v>
      </c>
      <c r="F4" s="213" t="s">
        <v>211</v>
      </c>
    </row>
    <row r="5" spans="1:6" ht="15" x14ac:dyDescent="0.25">
      <c r="A5" s="113"/>
      <c r="B5" s="117" t="s">
        <v>177</v>
      </c>
      <c r="C5" s="125">
        <v>6</v>
      </c>
      <c r="D5" s="126">
        <v>2</v>
      </c>
      <c r="E5" s="138">
        <v>2</v>
      </c>
      <c r="F5" s="213" t="s">
        <v>212</v>
      </c>
    </row>
    <row r="6" spans="1:6" ht="15" x14ac:dyDescent="0.25">
      <c r="A6" s="114"/>
      <c r="B6" s="117" t="s">
        <v>232</v>
      </c>
      <c r="C6" s="125">
        <v>6</v>
      </c>
      <c r="D6" s="126">
        <v>1</v>
      </c>
      <c r="E6" s="138">
        <v>3</v>
      </c>
      <c r="F6" s="213" t="s">
        <v>213</v>
      </c>
    </row>
    <row r="7" spans="1:6" ht="30" customHeight="1" x14ac:dyDescent="0.25">
      <c r="A7" s="114"/>
      <c r="B7" s="118" t="s">
        <v>239</v>
      </c>
      <c r="C7" s="125">
        <v>7</v>
      </c>
      <c r="D7" s="126">
        <v>2</v>
      </c>
      <c r="E7" s="138">
        <v>4</v>
      </c>
      <c r="F7" s="213" t="s">
        <v>214</v>
      </c>
    </row>
    <row r="8" spans="1:6" ht="30" customHeight="1" x14ac:dyDescent="0.25">
      <c r="A8" s="114"/>
      <c r="B8" s="202" t="s">
        <v>183</v>
      </c>
      <c r="C8" s="125">
        <v>7</v>
      </c>
      <c r="D8" s="126">
        <v>2</v>
      </c>
      <c r="E8" s="138">
        <v>5</v>
      </c>
      <c r="F8" s="213" t="s">
        <v>215</v>
      </c>
    </row>
    <row r="9" spans="1:6" ht="30" customHeight="1" x14ac:dyDescent="0.25">
      <c r="A9" s="114"/>
      <c r="B9" s="202" t="s">
        <v>233</v>
      </c>
      <c r="C9" s="125">
        <v>7</v>
      </c>
      <c r="D9" s="126">
        <v>1</v>
      </c>
      <c r="E9" s="138">
        <v>6</v>
      </c>
      <c r="F9" s="213" t="s">
        <v>216</v>
      </c>
    </row>
    <row r="10" spans="1:6" ht="30" customHeight="1" x14ac:dyDescent="0.25">
      <c r="A10" s="114"/>
      <c r="B10" s="202"/>
      <c r="C10" s="125"/>
      <c r="D10" s="126"/>
      <c r="E10" s="138">
        <v>7</v>
      </c>
      <c r="F10" s="213" t="s">
        <v>217</v>
      </c>
    </row>
    <row r="11" spans="1:6" ht="18.75" customHeight="1" x14ac:dyDescent="0.25">
      <c r="A11" s="140" t="s">
        <v>149</v>
      </c>
      <c r="B11" s="119" t="s">
        <v>161</v>
      </c>
      <c r="C11" s="127"/>
      <c r="D11" s="124">
        <v>15</v>
      </c>
      <c r="E11" s="138">
        <v>8</v>
      </c>
      <c r="F11" s="214" t="s">
        <v>218</v>
      </c>
    </row>
    <row r="12" spans="1:6" ht="29.25" customHeight="1" x14ac:dyDescent="0.25">
      <c r="A12" s="112"/>
      <c r="B12" s="119" t="s">
        <v>160</v>
      </c>
      <c r="C12" s="127"/>
      <c r="D12" s="124"/>
      <c r="E12" s="138">
        <v>9</v>
      </c>
      <c r="F12" s="213" t="s">
        <v>219</v>
      </c>
    </row>
    <row r="13" spans="1:6" ht="15" x14ac:dyDescent="0.25">
      <c r="A13" s="114">
        <v>1</v>
      </c>
      <c r="B13" s="117" t="s">
        <v>186</v>
      </c>
      <c r="C13" s="125">
        <v>4</v>
      </c>
      <c r="D13" s="126">
        <v>3</v>
      </c>
      <c r="E13" s="138">
        <v>10</v>
      </c>
      <c r="F13" s="213" t="s">
        <v>220</v>
      </c>
    </row>
    <row r="14" spans="1:6" ht="45" x14ac:dyDescent="0.25">
      <c r="A14" s="115">
        <v>2</v>
      </c>
      <c r="B14" s="118" t="s">
        <v>232</v>
      </c>
      <c r="C14" s="125">
        <v>6</v>
      </c>
      <c r="D14" s="126">
        <v>3</v>
      </c>
      <c r="E14" s="138"/>
      <c r="F14" s="213"/>
    </row>
    <row r="15" spans="1:6" ht="15.75" customHeight="1" x14ac:dyDescent="0.25">
      <c r="A15" s="114">
        <v>3</v>
      </c>
      <c r="B15" s="117" t="s">
        <v>239</v>
      </c>
      <c r="C15" s="125">
        <v>7</v>
      </c>
      <c r="D15" s="209">
        <v>4</v>
      </c>
      <c r="E15" s="261"/>
      <c r="F15" s="215" t="s">
        <v>240</v>
      </c>
    </row>
    <row r="16" spans="1:6" ht="15.75" customHeight="1" x14ac:dyDescent="0.25">
      <c r="A16" s="114"/>
      <c r="B16" s="201" t="s">
        <v>183</v>
      </c>
      <c r="C16" s="125">
        <v>7</v>
      </c>
      <c r="D16" s="209">
        <v>3</v>
      </c>
      <c r="E16" s="261">
        <v>1</v>
      </c>
      <c r="F16" s="216" t="s">
        <v>241</v>
      </c>
    </row>
    <row r="17" spans="1:6" ht="15.75" customHeight="1" x14ac:dyDescent="0.25">
      <c r="A17" s="114"/>
      <c r="B17" s="201" t="s">
        <v>233</v>
      </c>
      <c r="C17" s="125">
        <v>7</v>
      </c>
      <c r="D17" s="209">
        <v>2</v>
      </c>
      <c r="E17" s="261">
        <v>2</v>
      </c>
      <c r="F17" s="216" t="s">
        <v>242</v>
      </c>
    </row>
    <row r="18" spans="1:6" ht="15" customHeight="1" x14ac:dyDescent="0.2">
      <c r="A18" s="123"/>
      <c r="B18" s="134" t="s">
        <v>162</v>
      </c>
      <c r="C18" s="141">
        <v>8</v>
      </c>
      <c r="D18" s="210">
        <v>4</v>
      </c>
      <c r="E18" s="262"/>
      <c r="F18" s="217"/>
    </row>
    <row r="19" spans="1:6" ht="15.75" thickBot="1" x14ac:dyDescent="0.3">
      <c r="A19" s="130"/>
      <c r="B19" s="131" t="s">
        <v>130</v>
      </c>
      <c r="C19" s="128"/>
      <c r="D19" s="129">
        <v>29</v>
      </c>
      <c r="E19" s="137" t="s">
        <v>149</v>
      </c>
      <c r="F19" s="212" t="s">
        <v>150</v>
      </c>
    </row>
    <row r="20" spans="1:6" ht="15" x14ac:dyDescent="0.25">
      <c r="D20" s="108"/>
      <c r="E20" s="138">
        <v>1</v>
      </c>
      <c r="F20" s="213" t="s">
        <v>290</v>
      </c>
    </row>
    <row r="21" spans="1:6" ht="15.75" x14ac:dyDescent="0.25">
      <c r="A21" s="132"/>
      <c r="B21" s="133"/>
      <c r="D21" s="108"/>
      <c r="E21" s="138">
        <v>2</v>
      </c>
      <c r="F21" s="213" t="s">
        <v>221</v>
      </c>
    </row>
    <row r="22" spans="1:6" ht="15.75" x14ac:dyDescent="0.25">
      <c r="A22" s="132"/>
      <c r="B22" s="133"/>
      <c r="D22" s="108"/>
      <c r="E22" s="138">
        <v>3</v>
      </c>
      <c r="F22" s="213" t="s">
        <v>222</v>
      </c>
    </row>
    <row r="23" spans="1:6" ht="15.75" x14ac:dyDescent="0.25">
      <c r="A23" s="132"/>
      <c r="B23" s="133"/>
      <c r="D23" s="108"/>
      <c r="E23" s="138">
        <v>4</v>
      </c>
      <c r="F23" s="213" t="s">
        <v>223</v>
      </c>
    </row>
    <row r="24" spans="1:6" ht="17.25" customHeight="1" x14ac:dyDescent="0.25">
      <c r="A24" s="451"/>
      <c r="B24" s="451"/>
      <c r="C24" s="451"/>
      <c r="D24" s="452"/>
      <c r="E24" s="138">
        <v>5</v>
      </c>
      <c r="F24" s="213" t="s">
        <v>224</v>
      </c>
    </row>
    <row r="25" spans="1:6" ht="17.25" customHeight="1" x14ac:dyDescent="0.25">
      <c r="A25" s="199"/>
      <c r="B25" s="199"/>
      <c r="C25" s="199"/>
      <c r="D25" s="200"/>
      <c r="E25" s="138" t="s">
        <v>292</v>
      </c>
      <c r="F25" s="213" t="s">
        <v>291</v>
      </c>
    </row>
    <row r="26" spans="1:6" ht="17.25" customHeight="1" x14ac:dyDescent="0.2">
      <c r="A26" s="451"/>
      <c r="B26" s="449"/>
      <c r="C26" s="449"/>
      <c r="D26" s="450"/>
      <c r="E26" s="137" t="s">
        <v>129</v>
      </c>
      <c r="F26" s="212" t="s">
        <v>151</v>
      </c>
    </row>
    <row r="27" spans="1:6" ht="15" x14ac:dyDescent="0.25">
      <c r="A27" s="110"/>
      <c r="B27" s="7"/>
      <c r="C27" s="7"/>
      <c r="D27" s="109"/>
      <c r="E27" s="138">
        <v>1</v>
      </c>
      <c r="F27" s="213" t="s">
        <v>152</v>
      </c>
    </row>
    <row r="28" spans="1:6" ht="15" x14ac:dyDescent="0.25">
      <c r="A28" s="449"/>
      <c r="B28" s="449"/>
      <c r="C28" s="449"/>
      <c r="D28" s="450"/>
      <c r="E28" s="138">
        <v>2</v>
      </c>
      <c r="F28" s="213" t="s">
        <v>287</v>
      </c>
    </row>
    <row r="29" spans="1:6" ht="15" x14ac:dyDescent="0.25">
      <c r="D29" s="108"/>
      <c r="E29" s="138">
        <v>3</v>
      </c>
      <c r="F29" s="213" t="s">
        <v>288</v>
      </c>
    </row>
    <row r="30" spans="1:6" ht="14.25" x14ac:dyDescent="0.2">
      <c r="D30" s="108"/>
      <c r="E30" s="137" t="s">
        <v>153</v>
      </c>
      <c r="F30" s="212" t="s">
        <v>154</v>
      </c>
    </row>
    <row r="31" spans="1:6" ht="14.25" x14ac:dyDescent="0.2">
      <c r="D31" s="108"/>
      <c r="E31" s="137" t="s">
        <v>155</v>
      </c>
      <c r="F31" s="212" t="s">
        <v>289</v>
      </c>
    </row>
    <row r="32" spans="1:6" ht="15" thickBot="1" x14ac:dyDescent="0.25">
      <c r="D32" s="108"/>
      <c r="E32" s="139" t="s">
        <v>156</v>
      </c>
      <c r="F32" s="218" t="s">
        <v>157</v>
      </c>
    </row>
    <row r="33" spans="4:4" x14ac:dyDescent="0.2">
      <c r="D33" s="85"/>
    </row>
    <row r="34" spans="4:4" x14ac:dyDescent="0.2">
      <c r="D34" s="85"/>
    </row>
  </sheetData>
  <mergeCells count="3">
    <mergeCell ref="A28:D28"/>
    <mergeCell ref="A24:D24"/>
    <mergeCell ref="A26:D26"/>
  </mergeCells>
  <phoneticPr fontId="2" type="noConversion"/>
  <pageMargins left="0.70866141732283472" right="0.70866141732283472" top="7.8740157480314963" bottom="0.74803149606299213" header="0.31496062992125984" footer="0.31496062992125984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 аттестаций</vt:lpstr>
      <vt:lpstr>график уч процесса</vt:lpstr>
      <vt:lpstr>план уч.проц</vt:lpstr>
      <vt:lpstr>заголовок</vt:lpstr>
      <vt:lpstr>практика</vt:lpstr>
    </vt:vector>
  </TitlesOfParts>
  <Company>Педагогический колледж №16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Кузина</dc:creator>
  <cp:lastModifiedBy>Пользователь</cp:lastModifiedBy>
  <cp:lastPrinted>2023-09-27T07:59:57Z</cp:lastPrinted>
  <dcterms:created xsi:type="dcterms:W3CDTF">2010-10-29T11:01:37Z</dcterms:created>
  <dcterms:modified xsi:type="dcterms:W3CDTF">2023-12-13T02:26:14Z</dcterms:modified>
</cp:coreProperties>
</file>