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 курс\готовое\"/>
    </mc:Choice>
  </mc:AlternateContent>
  <xr:revisionPtr revIDLastSave="0" documentId="8_{C1848C14-CF3E-4794-B97F-D94F8C7A26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М-23" sheetId="1" r:id="rId1"/>
  </sheets>
  <calcPr calcId="191029"/>
</workbook>
</file>

<file path=xl/calcChain.xml><?xml version="1.0" encoding="utf-8"?>
<calcChain xmlns="http://schemas.openxmlformats.org/spreadsheetml/2006/main">
  <c r="AU63" i="1" l="1"/>
  <c r="AP63" i="1"/>
  <c r="Q11" i="1"/>
  <c r="V11" i="1"/>
  <c r="Q12" i="1"/>
  <c r="V12" i="1"/>
  <c r="Q13" i="1"/>
  <c r="V13" i="1"/>
  <c r="Q14" i="1"/>
  <c r="V14" i="1"/>
  <c r="Q15" i="1"/>
  <c r="V15" i="1"/>
  <c r="Q16" i="1"/>
  <c r="Q29" i="1"/>
  <c r="R29" i="1"/>
  <c r="S29" i="1"/>
  <c r="T29" i="1"/>
  <c r="U29" i="1"/>
  <c r="V29" i="1"/>
  <c r="V59" i="1" s="1"/>
  <c r="W29" i="1"/>
  <c r="W59" i="1" s="1"/>
  <c r="X29" i="1"/>
  <c r="X59" i="1" s="1"/>
  <c r="Y29" i="1"/>
  <c r="Y59" i="1" s="1"/>
  <c r="Z29" i="1"/>
  <c r="Z59" i="1" s="1"/>
  <c r="Q59" i="1"/>
  <c r="R59" i="1"/>
  <c r="S59" i="1"/>
  <c r="U59" i="1"/>
  <c r="Q62" i="1" s="1"/>
  <c r="V62" i="1" l="1"/>
  <c r="AJ10" i="1"/>
  <c r="J15" i="1"/>
  <c r="M15" i="1"/>
  <c r="O29" i="1"/>
  <c r="O59" i="1" s="1"/>
  <c r="BA29" i="1"/>
  <c r="BB29" i="1"/>
  <c r="J57" i="1"/>
  <c r="M57" i="1"/>
  <c r="AK57" i="1"/>
  <c r="AP57" i="1"/>
  <c r="AP56" i="1" s="1"/>
  <c r="M52" i="1"/>
  <c r="M53" i="1"/>
  <c r="M54" i="1"/>
  <c r="M55" i="1"/>
  <c r="L52" i="1"/>
  <c r="L53" i="1"/>
  <c r="L54" i="1"/>
  <c r="L55" i="1"/>
  <c r="K52" i="1"/>
  <c r="K53" i="1"/>
  <c r="K54" i="1"/>
  <c r="K55" i="1"/>
  <c r="J52" i="1"/>
  <c r="J53" i="1"/>
  <c r="J54" i="1"/>
  <c r="J55" i="1"/>
  <c r="J51" i="1"/>
  <c r="K51" i="1"/>
  <c r="L51" i="1"/>
  <c r="M51" i="1"/>
  <c r="AQ50" i="1"/>
  <c r="AR50" i="1"/>
  <c r="AS50" i="1"/>
  <c r="AT50" i="1"/>
  <c r="AV50" i="1"/>
  <c r="AW50" i="1"/>
  <c r="AX50" i="1"/>
  <c r="AY50" i="1"/>
  <c r="AZ50" i="1"/>
  <c r="AU53" i="1"/>
  <c r="AU50" i="1" s="1"/>
  <c r="AP53" i="1"/>
  <c r="AP50" i="1" s="1"/>
  <c r="AG50" i="1"/>
  <c r="AH50" i="1"/>
  <c r="AI50" i="1"/>
  <c r="AJ50" i="1"/>
  <c r="AL50" i="1"/>
  <c r="AM50" i="1"/>
  <c r="AN50" i="1"/>
  <c r="AO50" i="1"/>
  <c r="AK52" i="1"/>
  <c r="AK50" i="1" s="1"/>
  <c r="AF51" i="1"/>
  <c r="AF50" i="1" s="1"/>
  <c r="AB45" i="1"/>
  <c r="AB29" i="1" s="1"/>
  <c r="AC45" i="1"/>
  <c r="AC29" i="1" s="1"/>
  <c r="AD45" i="1"/>
  <c r="AD29" i="1" s="1"/>
  <c r="AE45" i="1"/>
  <c r="AE29" i="1" s="1"/>
  <c r="AG45" i="1"/>
  <c r="AH45" i="1"/>
  <c r="AI45" i="1"/>
  <c r="AJ45" i="1"/>
  <c r="AZ45" i="1"/>
  <c r="J47" i="1"/>
  <c r="J46" i="1"/>
  <c r="K47" i="1"/>
  <c r="K46" i="1"/>
  <c r="L47" i="1"/>
  <c r="L46" i="1"/>
  <c r="M47" i="1"/>
  <c r="M46" i="1"/>
  <c r="AF47" i="1"/>
  <c r="AF46" i="1"/>
  <c r="AA47" i="1"/>
  <c r="AA46" i="1"/>
  <c r="I44" i="1"/>
  <c r="I43" i="1"/>
  <c r="J42" i="1"/>
  <c r="K42" i="1"/>
  <c r="L42" i="1"/>
  <c r="M42" i="1"/>
  <c r="AQ40" i="1"/>
  <c r="AR40" i="1"/>
  <c r="AS40" i="1"/>
  <c r="AT40" i="1"/>
  <c r="AV40" i="1"/>
  <c r="AW40" i="1"/>
  <c r="AX40" i="1"/>
  <c r="AY40" i="1"/>
  <c r="AZ40" i="1"/>
  <c r="AU42" i="1"/>
  <c r="AU44" i="1"/>
  <c r="AU41" i="1"/>
  <c r="AP42" i="1"/>
  <c r="AP43" i="1"/>
  <c r="AP44" i="1"/>
  <c r="AP41" i="1"/>
  <c r="J41" i="1"/>
  <c r="K41" i="1"/>
  <c r="L41" i="1"/>
  <c r="M41" i="1"/>
  <c r="AV35" i="1"/>
  <c r="AW35" i="1"/>
  <c r="AX35" i="1"/>
  <c r="AY35" i="1"/>
  <c r="AZ35" i="1"/>
  <c r="BC35" i="1"/>
  <c r="BD35" i="1"/>
  <c r="I39" i="1"/>
  <c r="I38" i="1"/>
  <c r="AU37" i="1"/>
  <c r="AU39" i="1"/>
  <c r="AU36" i="1"/>
  <c r="AP37" i="1"/>
  <c r="AP39" i="1"/>
  <c r="AP36" i="1"/>
  <c r="J37" i="1"/>
  <c r="J38" i="1"/>
  <c r="J39" i="1"/>
  <c r="K37" i="1"/>
  <c r="K38" i="1"/>
  <c r="K39" i="1"/>
  <c r="L37" i="1"/>
  <c r="L38" i="1"/>
  <c r="L39" i="1"/>
  <c r="M37" i="1"/>
  <c r="M38" i="1"/>
  <c r="M39" i="1"/>
  <c r="J36" i="1"/>
  <c r="K36" i="1"/>
  <c r="L36" i="1"/>
  <c r="M36" i="1"/>
  <c r="AQ35" i="1"/>
  <c r="AR35" i="1"/>
  <c r="AS35" i="1"/>
  <c r="AT35" i="1"/>
  <c r="AG35" i="1"/>
  <c r="AH35" i="1"/>
  <c r="AI35" i="1"/>
  <c r="AJ35" i="1"/>
  <c r="AL35" i="1"/>
  <c r="AM35" i="1"/>
  <c r="AN35" i="1"/>
  <c r="AO35" i="1"/>
  <c r="AK37" i="1"/>
  <c r="AK38" i="1"/>
  <c r="AK39" i="1"/>
  <c r="AK36" i="1"/>
  <c r="AF37" i="1"/>
  <c r="AF38" i="1"/>
  <c r="AF39" i="1"/>
  <c r="AF36" i="1"/>
  <c r="AJ30" i="1"/>
  <c r="AG30" i="1"/>
  <c r="AH30" i="1"/>
  <c r="AI30" i="1"/>
  <c r="AL30" i="1"/>
  <c r="AM30" i="1"/>
  <c r="AN30" i="1"/>
  <c r="AO30" i="1"/>
  <c r="AQ30" i="1"/>
  <c r="AR30" i="1"/>
  <c r="AS30" i="1"/>
  <c r="AT30" i="1"/>
  <c r="AU30" i="1"/>
  <c r="AV30" i="1"/>
  <c r="AW30" i="1"/>
  <c r="AX30" i="1"/>
  <c r="AY30" i="1"/>
  <c r="AY29" i="1" s="1"/>
  <c r="AZ30" i="1"/>
  <c r="BC30" i="1"/>
  <c r="BD30" i="1"/>
  <c r="M32" i="1"/>
  <c r="M33" i="1"/>
  <c r="M34" i="1"/>
  <c r="L32" i="1"/>
  <c r="L33" i="1"/>
  <c r="L34" i="1"/>
  <c r="K32" i="1"/>
  <c r="K33" i="1"/>
  <c r="K34" i="1"/>
  <c r="J32" i="1"/>
  <c r="J33" i="1"/>
  <c r="J34" i="1"/>
  <c r="J31" i="1"/>
  <c r="K31" i="1"/>
  <c r="L31" i="1"/>
  <c r="M31" i="1"/>
  <c r="AP32" i="1"/>
  <c r="AP34" i="1"/>
  <c r="AP31" i="1"/>
  <c r="AK32" i="1"/>
  <c r="AK33" i="1"/>
  <c r="AK34" i="1"/>
  <c r="AK31" i="1"/>
  <c r="AF32" i="1"/>
  <c r="AF33" i="1"/>
  <c r="AF34" i="1"/>
  <c r="AF31" i="1"/>
  <c r="AA32" i="1"/>
  <c r="AA34" i="1"/>
  <c r="AA31" i="1"/>
  <c r="AB16" i="1"/>
  <c r="AC16" i="1"/>
  <c r="AD16" i="1"/>
  <c r="AE16" i="1"/>
  <c r="AL16" i="1"/>
  <c r="AM16" i="1"/>
  <c r="AN16" i="1"/>
  <c r="AO16" i="1"/>
  <c r="AQ16" i="1"/>
  <c r="AR16" i="1"/>
  <c r="AS16" i="1"/>
  <c r="AT16" i="1"/>
  <c r="AV16" i="1"/>
  <c r="AW16" i="1"/>
  <c r="AX16" i="1"/>
  <c r="AY16" i="1"/>
  <c r="AZ16" i="1"/>
  <c r="BA16" i="1"/>
  <c r="BB16" i="1"/>
  <c r="BC16" i="1"/>
  <c r="BD16" i="1"/>
  <c r="AJ16" i="1"/>
  <c r="AH16" i="1"/>
  <c r="AI16" i="1"/>
  <c r="AG16" i="1"/>
  <c r="AU18" i="1"/>
  <c r="AU19" i="1"/>
  <c r="AU20" i="1"/>
  <c r="AU21" i="1"/>
  <c r="AU22" i="1"/>
  <c r="AU23" i="1"/>
  <c r="AU24" i="1"/>
  <c r="AU25" i="1"/>
  <c r="AU26" i="1"/>
  <c r="AU27" i="1"/>
  <c r="AU28" i="1"/>
  <c r="AU17" i="1"/>
  <c r="AP18" i="1"/>
  <c r="AP19" i="1"/>
  <c r="AP20" i="1"/>
  <c r="AP21" i="1"/>
  <c r="AP22" i="1"/>
  <c r="AP23" i="1"/>
  <c r="AP24" i="1"/>
  <c r="AP25" i="1"/>
  <c r="AP26" i="1"/>
  <c r="AP27" i="1"/>
  <c r="AP28" i="1"/>
  <c r="AP17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F18" i="1"/>
  <c r="AF19" i="1"/>
  <c r="AF20" i="1"/>
  <c r="AF21" i="1"/>
  <c r="AF22" i="1"/>
  <c r="AF23" i="1"/>
  <c r="AF24" i="1"/>
  <c r="AF25" i="1"/>
  <c r="AF26" i="1"/>
  <c r="AF27" i="1"/>
  <c r="AF28" i="1"/>
  <c r="AF17" i="1"/>
  <c r="M18" i="1"/>
  <c r="M19" i="1"/>
  <c r="M20" i="1"/>
  <c r="M21" i="1"/>
  <c r="M22" i="1"/>
  <c r="M23" i="1"/>
  <c r="M24" i="1"/>
  <c r="M25" i="1"/>
  <c r="M26" i="1"/>
  <c r="M27" i="1"/>
  <c r="M28" i="1"/>
  <c r="L18" i="1"/>
  <c r="L19" i="1"/>
  <c r="L20" i="1"/>
  <c r="L21" i="1"/>
  <c r="L22" i="1"/>
  <c r="L23" i="1"/>
  <c r="L24" i="1"/>
  <c r="L25" i="1"/>
  <c r="L26" i="1"/>
  <c r="L27" i="1"/>
  <c r="L28" i="1"/>
  <c r="K18" i="1"/>
  <c r="K19" i="1"/>
  <c r="K20" i="1"/>
  <c r="K21" i="1"/>
  <c r="K22" i="1"/>
  <c r="K23" i="1"/>
  <c r="K24" i="1"/>
  <c r="K25" i="1"/>
  <c r="K26" i="1"/>
  <c r="K27" i="1"/>
  <c r="K28" i="1"/>
  <c r="J18" i="1"/>
  <c r="J19" i="1"/>
  <c r="J20" i="1"/>
  <c r="J21" i="1"/>
  <c r="J22" i="1"/>
  <c r="J23" i="1"/>
  <c r="J24" i="1"/>
  <c r="J25" i="1"/>
  <c r="J26" i="1"/>
  <c r="J27" i="1"/>
  <c r="J28" i="1"/>
  <c r="AA18" i="1"/>
  <c r="AA19" i="1"/>
  <c r="AA20" i="1"/>
  <c r="AA21" i="1"/>
  <c r="AA22" i="1"/>
  <c r="AA23" i="1"/>
  <c r="AA24" i="1"/>
  <c r="AA25" i="1"/>
  <c r="AA26" i="1"/>
  <c r="AA27" i="1"/>
  <c r="AA28" i="1"/>
  <c r="AA17" i="1"/>
  <c r="L17" i="1"/>
  <c r="K17" i="1"/>
  <c r="J17" i="1"/>
  <c r="M17" i="1"/>
  <c r="BC29" i="1" l="1"/>
  <c r="AB59" i="1"/>
  <c r="AW29" i="1"/>
  <c r="AW59" i="1" s="1"/>
  <c r="AV29" i="1"/>
  <c r="AV59" i="1" s="1"/>
  <c r="BB59" i="1"/>
  <c r="AC59" i="1"/>
  <c r="BA59" i="1"/>
  <c r="BD29" i="1"/>
  <c r="BD59" i="1" s="1"/>
  <c r="BC59" i="1"/>
  <c r="I15" i="1"/>
  <c r="L35" i="1"/>
  <c r="AH29" i="1"/>
  <c r="AH59" i="1" s="1"/>
  <c r="I53" i="1"/>
  <c r="AZ29" i="1"/>
  <c r="AZ59" i="1" s="1"/>
  <c r="AQ29" i="1"/>
  <c r="I51" i="1"/>
  <c r="AI29" i="1"/>
  <c r="AX29" i="1"/>
  <c r="I46" i="1"/>
  <c r="I52" i="1"/>
  <c r="I33" i="1"/>
  <c r="M40" i="1"/>
  <c r="AT29" i="1"/>
  <c r="AS29" i="1"/>
  <c r="AR29" i="1"/>
  <c r="AG29" i="1"/>
  <c r="AG59" i="1" s="1"/>
  <c r="I47" i="1"/>
  <c r="I57" i="1"/>
  <c r="AF45" i="1"/>
  <c r="J45" i="1"/>
  <c r="K35" i="1"/>
  <c r="K45" i="1"/>
  <c r="L50" i="1"/>
  <c r="AF16" i="1"/>
  <c r="AK30" i="1"/>
  <c r="L40" i="1"/>
  <c r="AA45" i="1"/>
  <c r="AA29" i="1" s="1"/>
  <c r="L45" i="1"/>
  <c r="J50" i="1"/>
  <c r="K40" i="1"/>
  <c r="AU16" i="1"/>
  <c r="AF30" i="1"/>
  <c r="K50" i="1"/>
  <c r="M50" i="1"/>
  <c r="AK35" i="1"/>
  <c r="M45" i="1"/>
  <c r="AP16" i="1"/>
  <c r="I41" i="1"/>
  <c r="I31" i="1"/>
  <c r="I42" i="1"/>
  <c r="AF35" i="1"/>
  <c r="AP30" i="1"/>
  <c r="I17" i="1"/>
  <c r="I34" i="1"/>
  <c r="AK16" i="1"/>
  <c r="AA16" i="1"/>
  <c r="AP40" i="1"/>
  <c r="J40" i="1"/>
  <c r="AU40" i="1"/>
  <c r="AP35" i="1"/>
  <c r="AU35" i="1"/>
  <c r="I37" i="1"/>
  <c r="J35" i="1"/>
  <c r="I36" i="1"/>
  <c r="M35" i="1"/>
  <c r="L30" i="1"/>
  <c r="K30" i="1"/>
  <c r="M30" i="1"/>
  <c r="I32" i="1"/>
  <c r="J30" i="1"/>
  <c r="I25" i="1"/>
  <c r="K16" i="1"/>
  <c r="I21" i="1"/>
  <c r="L16" i="1"/>
  <c r="J16" i="1"/>
  <c r="M16" i="1"/>
  <c r="I24" i="1"/>
  <c r="I23" i="1"/>
  <c r="I22" i="1"/>
  <c r="I28" i="1"/>
  <c r="I20" i="1"/>
  <c r="I27" i="1"/>
  <c r="I19" i="1"/>
  <c r="I26" i="1"/>
  <c r="I18" i="1"/>
  <c r="I40" i="1" l="1"/>
  <c r="I50" i="1"/>
  <c r="I45" i="1"/>
  <c r="AU29" i="1"/>
  <c r="K29" i="1"/>
  <c r="L59" i="1" s="1"/>
  <c r="AF29" i="1"/>
  <c r="I30" i="1"/>
  <c r="AP29" i="1"/>
  <c r="L29" i="1"/>
  <c r="M59" i="1" s="1"/>
  <c r="I35" i="1"/>
  <c r="I16" i="1"/>
  <c r="AF13" i="1" l="1"/>
  <c r="M11" i="1"/>
  <c r="J11" i="1"/>
  <c r="I11" i="1" s="1"/>
  <c r="J12" i="1"/>
  <c r="M12" i="1"/>
  <c r="AK12" i="1"/>
  <c r="AP12" i="1"/>
  <c r="AU12" i="1"/>
  <c r="I12" i="1" l="1"/>
  <c r="N30" i="1"/>
  <c r="N29" i="1" s="1"/>
  <c r="P58" i="1" l="1"/>
  <c r="M56" i="1"/>
  <c r="M29" i="1" s="1"/>
  <c r="J56" i="1"/>
  <c r="J29" i="1" s="1"/>
  <c r="AO56" i="1"/>
  <c r="AO29" i="1" s="1"/>
  <c r="AN56" i="1"/>
  <c r="AN29" i="1" s="1"/>
  <c r="AM56" i="1"/>
  <c r="AM29" i="1" s="1"/>
  <c r="AM59" i="1" s="1"/>
  <c r="AL56" i="1"/>
  <c r="AL29" i="1" s="1"/>
  <c r="AL59" i="1" s="1"/>
  <c r="AK56" i="1"/>
  <c r="AK29" i="1" s="1"/>
  <c r="AJ56" i="1"/>
  <c r="AJ29" i="1" s="1"/>
  <c r="AJ59" i="1" s="1"/>
  <c r="AA15" i="1"/>
  <c r="AU14" i="1"/>
  <c r="AP14" i="1"/>
  <c r="AK14" i="1"/>
  <c r="AF14" i="1"/>
  <c r="AA14" i="1"/>
  <c r="M14" i="1"/>
  <c r="J14" i="1"/>
  <c r="AP13" i="1"/>
  <c r="AK13" i="1"/>
  <c r="AA13" i="1"/>
  <c r="M13" i="1"/>
  <c r="J13" i="1"/>
  <c r="AF12" i="1"/>
  <c r="AA12" i="1"/>
  <c r="AA11" i="1"/>
  <c r="AY10" i="1"/>
  <c r="AY59" i="1" s="1"/>
  <c r="AX10" i="1"/>
  <c r="AX59" i="1" s="1"/>
  <c r="AT10" i="1"/>
  <c r="AT59" i="1" s="1"/>
  <c r="AS10" i="1"/>
  <c r="AS59" i="1" s="1"/>
  <c r="AR10" i="1"/>
  <c r="AR59" i="1" s="1"/>
  <c r="AQ10" i="1"/>
  <c r="AQ59" i="1" s="1"/>
  <c r="AO10" i="1"/>
  <c r="AO59" i="1" s="1"/>
  <c r="AN10" i="1"/>
  <c r="AN59" i="1" s="1"/>
  <c r="AI10" i="1"/>
  <c r="AI59" i="1" s="1"/>
  <c r="AE10" i="1"/>
  <c r="AE59" i="1" s="1"/>
  <c r="AD10" i="1"/>
  <c r="AD59" i="1" s="1"/>
  <c r="I56" i="1" l="1"/>
  <c r="I29" i="1" s="1"/>
  <c r="I14" i="1"/>
  <c r="I13" i="1"/>
  <c r="AK10" i="1"/>
  <c r="AK59" i="1" s="1"/>
  <c r="AP10" i="1"/>
  <c r="AP59" i="1" s="1"/>
  <c r="AU10" i="1"/>
  <c r="AU59" i="1" s="1"/>
  <c r="J10" i="1"/>
  <c r="K59" i="1" s="1"/>
  <c r="P30" i="1"/>
  <c r="M10" i="1"/>
  <c r="N59" i="1" s="1"/>
  <c r="AF10" i="1"/>
  <c r="AF59" i="1" s="1"/>
  <c r="AA10" i="1"/>
  <c r="AA59" i="1" s="1"/>
  <c r="P56" i="1"/>
  <c r="P29" i="1" l="1"/>
  <c r="I10" i="1"/>
  <c r="J59" i="1" s="1"/>
  <c r="AP62" i="1"/>
  <c r="AF62" i="1"/>
  <c r="AA62" i="1"/>
  <c r="AK62" i="1"/>
  <c r="P59" i="1"/>
  <c r="AU62" i="1" l="1"/>
</calcChain>
</file>

<file path=xl/sharedStrings.xml><?xml version="1.0" encoding="utf-8"?>
<sst xmlns="http://schemas.openxmlformats.org/spreadsheetml/2006/main" count="244" uniqueCount="137">
  <si>
    <t xml:space="preserve"> Индекс</t>
  </si>
  <si>
    <t>Наименование циклов, дисциплин, профессиональных модулей, МДК, практик</t>
  </si>
  <si>
    <t>Распределение обязательной аудиторной нагрузки по курсам и семестрам (час. в семестр)</t>
  </si>
  <si>
    <t>нагрузка во взаимодействии с преподавателем</t>
  </si>
  <si>
    <t>1 семестр</t>
  </si>
  <si>
    <t>2 семестр</t>
  </si>
  <si>
    <t>3 семестр</t>
  </si>
  <si>
    <t>4 семестр</t>
  </si>
  <si>
    <t>5 семестр</t>
  </si>
  <si>
    <t>ПА</t>
  </si>
  <si>
    <t>аудиторная УД, МДК</t>
  </si>
  <si>
    <t>практика</t>
  </si>
  <si>
    <t>всего</t>
  </si>
  <si>
    <t>конс.</t>
  </si>
  <si>
    <t>самост.</t>
  </si>
  <si>
    <t>аудиторная УД, ПМ</t>
  </si>
  <si>
    <t>Э</t>
  </si>
  <si>
    <t>-</t>
  </si>
  <si>
    <t>З</t>
  </si>
  <si>
    <t>Физическая культура</t>
  </si>
  <si>
    <t>Иностранный язык в профессиональной деятельности</t>
  </si>
  <si>
    <t>ОП.00</t>
  </si>
  <si>
    <t xml:space="preserve">Общепрофессиональный цикл 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</si>
  <si>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</si>
  <si>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</si>
  <si>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</si>
  <si>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</si>
  <si>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</si>
  <si>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</si>
  <si>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</si>
  <si>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сертификация</t>
  </si>
  <si>
    <t>ОП.05</t>
  </si>
  <si>
    <t>ОП.06</t>
  </si>
  <si>
    <t>ОП.07</t>
  </si>
  <si>
    <t>ОП.08</t>
  </si>
  <si>
    <t>Процессы формообразования и инструменты</t>
  </si>
  <si>
    <t>ОП.09</t>
  </si>
  <si>
    <t>ОП.11</t>
  </si>
  <si>
    <t>ОП.12</t>
  </si>
  <si>
    <t>Безопасность жизнедеятельности</t>
  </si>
  <si>
    <t>Профессиональные модули</t>
  </si>
  <si>
    <t xml:space="preserve">Учебная практика </t>
  </si>
  <si>
    <t>Всего учебной нагрузки</t>
  </si>
  <si>
    <t>ПДП</t>
  </si>
  <si>
    <t>ГИА</t>
  </si>
  <si>
    <t xml:space="preserve">Консультации 100 часов на группу обучающегося </t>
  </si>
  <si>
    <t>Всего</t>
  </si>
  <si>
    <t>дисциплин и МДК</t>
  </si>
  <si>
    <t>учебной практики</t>
  </si>
  <si>
    <t xml:space="preserve">производ. практики </t>
  </si>
  <si>
    <t>экзаменов</t>
  </si>
  <si>
    <t>диф.зачетов</t>
  </si>
  <si>
    <t>зачетов</t>
  </si>
  <si>
    <t>Объем образовательной программы (академических часов)</t>
  </si>
  <si>
    <t>в том числе</t>
  </si>
  <si>
    <t>практические, лабораторные</t>
  </si>
  <si>
    <t>ДЗ</t>
  </si>
  <si>
    <t>курсовые работы</t>
  </si>
  <si>
    <t>МДК 01.02</t>
  </si>
  <si>
    <t>ПМ 00</t>
  </si>
  <si>
    <t>МДК 01.01</t>
  </si>
  <si>
    <t>МДК 02.01</t>
  </si>
  <si>
    <t>МДК 04.01</t>
  </si>
  <si>
    <t>Государственная итоговая аттестация проводится в форме демонстрационного экзамена
и защиты дипломного проекта (работы) - 6 недель</t>
  </si>
  <si>
    <t>Преддипломная практика - 4 недели</t>
  </si>
  <si>
    <t>ЭК</t>
  </si>
  <si>
    <t>преддипл.  практики</t>
  </si>
  <si>
    <t>СГ.01</t>
  </si>
  <si>
    <t>История России</t>
  </si>
  <si>
    <t>СГ.02</t>
  </si>
  <si>
    <t>СГ.03</t>
  </si>
  <si>
    <t>СГ.04</t>
  </si>
  <si>
    <t>СГ.05</t>
  </si>
  <si>
    <t>Основы бережливого производства</t>
  </si>
  <si>
    <t>СГ.00</t>
  </si>
  <si>
    <t>Социально-гуманитарный цикл</t>
  </si>
  <si>
    <t>Технология машиностроения</t>
  </si>
  <si>
    <t>Охрана труда</t>
  </si>
  <si>
    <t>Математика в профессиональной деятельности</t>
  </si>
  <si>
    <t xml:space="preserve"> Правового обеспечения профессиональной деятельности</t>
  </si>
  <si>
    <t>ОП.10</t>
  </si>
  <si>
    <t xml:space="preserve">Технологическая оснастка </t>
  </si>
  <si>
    <t>Электротехника и электроника</t>
  </si>
  <si>
    <t>Иноформационные технологии в профессиональной деятельности</t>
  </si>
  <si>
    <t>ПМ. 01</t>
  </si>
  <si>
    <t>Разработка технологических процессов изготовления деталей машин</t>
  </si>
  <si>
    <t xml:space="preserve">Разработка технологических процессов изготовления деталей машин </t>
  </si>
  <si>
    <t>Особенности проектирования, оформления и назначения, технологических режимов различных технологических  операций</t>
  </si>
  <si>
    <t>УП. 01</t>
  </si>
  <si>
    <t>Учебная практика</t>
  </si>
  <si>
    <t>ПП. 01</t>
  </si>
  <si>
    <t>Производственная практика</t>
  </si>
  <si>
    <t>ПМ. 02</t>
  </si>
  <si>
    <t>Разработка и внедрение управляющих программ изготовления деталей машин в машиностроительном производстве</t>
  </si>
  <si>
    <t>Разработка вручную управляющих программ  и контроль при реализации</t>
  </si>
  <si>
    <t>МДК.02.02</t>
  </si>
  <si>
    <t>Разработка программ с помощью САD/CAM систем</t>
  </si>
  <si>
    <t>УП.02</t>
  </si>
  <si>
    <t>ПП. 02</t>
  </si>
  <si>
    <t>ПМ. 03</t>
  </si>
  <si>
    <t>Разработка и реализация технологических процессов в механосборочном производстве</t>
  </si>
  <si>
    <t>МДК.03.01</t>
  </si>
  <si>
    <t xml:space="preserve">Разработка  технологических процессов сборки </t>
  </si>
  <si>
    <t>МДК.03.02</t>
  </si>
  <si>
    <t xml:space="preserve">Реализация технологических процессов сборки </t>
  </si>
  <si>
    <t>УП.03</t>
  </si>
  <si>
    <t>ПП. 03</t>
  </si>
  <si>
    <t>ПМ. 04</t>
  </si>
  <si>
    <t>Организация контроля, наладки и технического обслуживания оборудования машиностроительного производства</t>
  </si>
  <si>
    <t>Диагностика металлообрабатывающего оборудования</t>
  </si>
  <si>
    <t>МДК 04.02</t>
  </si>
  <si>
    <t>Организация работ по наладке и обслуживанию технологического оборудования</t>
  </si>
  <si>
    <t>УП. 04</t>
  </si>
  <si>
    <t>ПП. 04</t>
  </si>
  <si>
    <t>ПМ. 05</t>
  </si>
  <si>
    <t>Организация работ по реализации технологических процессов в машиностроительном производстве </t>
  </si>
  <si>
    <t>МДК 05.01</t>
  </si>
  <si>
    <t>Организация деятельности персонала предприятия и основы экономики</t>
  </si>
  <si>
    <t>МДК.05.02</t>
  </si>
  <si>
    <t>Организация контроля качества выполнения работ</t>
  </si>
  <si>
    <t>МДК.05.03</t>
  </si>
  <si>
    <t xml:space="preserve">Технологические процессы машиностроеительного производтва с применением принципов и методов бережливого производства </t>
  </si>
  <si>
    <t>УП. 05</t>
  </si>
  <si>
    <t>ПП. 05</t>
  </si>
  <si>
    <t>ПМ 06</t>
  </si>
  <si>
    <t>Выполнение работ по одной или нескольким профессиям рабочих, должностям служащих (профессия 19149 Токарь)</t>
  </si>
  <si>
    <t>МДК 06.01</t>
  </si>
  <si>
    <t>Изготовление изделий на токарных станках по стадиям технологического процесса в соответствии с требованиями охраны труда и экологической  безопасности</t>
  </si>
  <si>
    <t>УП 06</t>
  </si>
  <si>
    <t xml:space="preserve"> 6 семестр</t>
  </si>
  <si>
    <t>Учебный план на 2023-2024 учебный год по специальности 15.02.16 "Технология машиностроения" на базе среднего  образования, квалификация: техник-технолог. Срок обучения 2 года 10 месяцев. Группа ТМ-23</t>
  </si>
  <si>
    <t>максимальная нагрузка</t>
  </si>
  <si>
    <t xml:space="preserve">самостоятельная работа </t>
  </si>
  <si>
    <t>промежуточная аттестация</t>
  </si>
  <si>
    <t>консультация</t>
  </si>
  <si>
    <t>Промежутоная аттестация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</si>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</sst>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" fillId="0" borderId="0"/>
  </cellStyleXfs>
  <cellXfs count="116">
    <xf numFmtId="0" fontId="0" fillId="0" borderId="0" xfId="0"/>
    <xf numFmtId="0" fontId="2" fillId="4" borderId="1" xfId="4" applyFont="1" applyFill="1" applyBorder="1" applyAlignment="1">
      <alignment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4" borderId="1" xfId="2" applyFont="1" applyFill="1" applyBorder="1" applyAlignment="1">
      <alignment vertical="center" wrapText="1"/>
    </xf>
    <xf numFmtId="0" fontId="4" fillId="2" borderId="1" xfId="0" applyFont="1" applyFill="1" applyBorder="1" applyAlignment="1">
      <alignment textRotation="90"/>
    </xf>
    <xf numFmtId="0" fontId="5" fillId="2" borderId="1" xfId="0" applyFont="1" applyFill="1" applyBorder="1"/>
    <xf numFmtId="0" fontId="3" fillId="4" borderId="1" xfId="0" applyFont="1" applyFill="1" applyBorder="1"/>
    <xf numFmtId="0" fontId="5" fillId="4" borderId="1" xfId="0" applyFont="1" applyFill="1" applyBorder="1"/>
    <xf numFmtId="0" fontId="5" fillId="2" borderId="0" xfId="0" applyFont="1" applyFill="1"/>
    <xf numFmtId="0" fontId="5" fillId="3" borderId="0" xfId="0" applyFont="1" applyFill="1"/>
    <xf numFmtId="0" fontId="13" fillId="2" borderId="5" xfId="0" applyFont="1" applyFill="1" applyBorder="1"/>
    <xf numFmtId="0" fontId="10" fillId="2" borderId="5" xfId="0" applyFont="1" applyFill="1" applyBorder="1"/>
    <xf numFmtId="0" fontId="10" fillId="2" borderId="1" xfId="0" applyFont="1" applyFill="1" applyBorder="1"/>
    <xf numFmtId="0" fontId="13" fillId="4" borderId="1" xfId="0" applyFont="1" applyFill="1" applyBorder="1"/>
    <xf numFmtId="0" fontId="10" fillId="2" borderId="0" xfId="0" applyFont="1" applyFill="1"/>
    <xf numFmtId="0" fontId="8" fillId="0" borderId="1" xfId="2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 wrapText="1"/>
    </xf>
    <xf numFmtId="0" fontId="2" fillId="4" borderId="1" xfId="2" applyFont="1" applyFill="1" applyBorder="1" applyAlignment="1">
      <alignment horizontal="left" vertical="center" wrapText="1"/>
    </xf>
    <xf numFmtId="0" fontId="2" fillId="4" borderId="1" xfId="4" applyFont="1" applyFill="1" applyBorder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10" fillId="3" borderId="5" xfId="0" applyFont="1" applyFill="1" applyBorder="1"/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vertical="center" wrapText="1"/>
    </xf>
    <xf numFmtId="0" fontId="10" fillId="4" borderId="1" xfId="0" applyFont="1" applyFill="1" applyBorder="1"/>
    <xf numFmtId="0" fontId="17" fillId="4" borderId="5" xfId="0" applyFont="1" applyFill="1" applyBorder="1" applyAlignment="1">
      <alignment horizontal="left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/>
    <xf numFmtId="0" fontId="7" fillId="4" borderId="2" xfId="2" applyFont="1" applyFill="1" applyBorder="1" applyAlignment="1">
      <alignment horizontal="center" vertical="center" wrapText="1"/>
    </xf>
    <xf numFmtId="0" fontId="20" fillId="4" borderId="1" xfId="0" applyFont="1" applyFill="1" applyBorder="1"/>
    <xf numFmtId="0" fontId="9" fillId="2" borderId="1" xfId="3" applyFont="1" applyFill="1" applyBorder="1"/>
    <xf numFmtId="49" fontId="7" fillId="2" borderId="2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/>
    <xf numFmtId="0" fontId="20" fillId="2" borderId="1" xfId="0" applyFont="1" applyFill="1" applyBorder="1"/>
    <xf numFmtId="49" fontId="7" fillId="4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13" fillId="0" borderId="1" xfId="0" applyFont="1" applyBorder="1"/>
    <xf numFmtId="0" fontId="5" fillId="0" borderId="5" xfId="0" applyFont="1" applyBorder="1"/>
    <xf numFmtId="0" fontId="10" fillId="0" borderId="5" xfId="0" applyFont="1" applyBorder="1"/>
    <xf numFmtId="0" fontId="5" fillId="0" borderId="0" xfId="0" applyFont="1"/>
    <xf numFmtId="0" fontId="2" fillId="4" borderId="1" xfId="2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0" borderId="1" xfId="0" applyFont="1" applyBorder="1"/>
    <xf numFmtId="0" fontId="3" fillId="0" borderId="0" xfId="0" applyFont="1"/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0" fillId="0" borderId="1" xfId="0" applyFont="1" applyBorder="1"/>
    <xf numFmtId="49" fontId="7" fillId="0" borderId="1" xfId="2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20" fillId="0" borderId="5" xfId="0" applyFont="1" applyBorder="1"/>
    <xf numFmtId="0" fontId="9" fillId="0" borderId="1" xfId="4" applyFont="1" applyBorder="1" applyAlignment="1">
      <alignment vertical="center" wrapText="1"/>
    </xf>
    <xf numFmtId="0" fontId="18" fillId="0" borderId="1" xfId="4" applyFont="1" applyBorder="1" applyAlignment="1">
      <alignment horizontal="left" vertical="center" wrapText="1"/>
    </xf>
    <xf numFmtId="0" fontId="10" fillId="4" borderId="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0" borderId="10" xfId="2" applyFont="1" applyBorder="1" applyAlignment="1">
      <alignment horizontal="center" vertical="center" wrapText="1"/>
    </xf>
    <xf numFmtId="0" fontId="5" fillId="0" borderId="11" xfId="0" applyFont="1" applyBorder="1"/>
    <xf numFmtId="0" fontId="2" fillId="0" borderId="1" xfId="2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 textRotation="90" wrapText="1"/>
    </xf>
    <xf numFmtId="0" fontId="7" fillId="0" borderId="12" xfId="2" applyFont="1" applyBorder="1" applyAlignment="1">
      <alignment horizontal="center" vertical="center" textRotation="90" wrapText="1"/>
    </xf>
    <xf numFmtId="0" fontId="7" fillId="0" borderId="13" xfId="2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textRotation="90" wrapText="1"/>
    </xf>
    <xf numFmtId="0" fontId="2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6" xfId="0" applyFont="1" applyFill="1" applyBorder="1" applyAlignment="1">
      <alignment horizontal="center" textRotation="90" wrapText="1"/>
    </xf>
    <xf numFmtId="0" fontId="6" fillId="3" borderId="5" xfId="0" applyFont="1" applyFill="1" applyBorder="1" applyAlignment="1">
      <alignment horizontal="center" textRotation="90" wrapText="1"/>
    </xf>
    <xf numFmtId="0" fontId="6" fillId="3" borderId="6" xfId="0" applyFont="1" applyFill="1" applyBorder="1" applyAlignment="1">
      <alignment horizontal="center" textRotation="90" wrapText="1"/>
    </xf>
    <xf numFmtId="0" fontId="3" fillId="2" borderId="14" xfId="0" applyFont="1" applyFill="1" applyBorder="1" applyAlignment="1">
      <alignment horizontal="center" vertical="center"/>
    </xf>
    <xf numFmtId="0" fontId="2" fillId="0" borderId="5" xfId="2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5" fillId="2" borderId="6" xfId="0" applyFont="1" applyFill="1" applyBorder="1"/>
    <xf numFmtId="0" fontId="4" fillId="2" borderId="6" xfId="0" applyFont="1" applyFill="1" applyBorder="1" applyAlignment="1">
      <alignment horizontal="center" textRotation="90"/>
    </xf>
    <xf numFmtId="0" fontId="2" fillId="0" borderId="2" xfId="3" applyFont="1" applyBorder="1" applyAlignment="1">
      <alignment horizontal="left" wrapText="1"/>
    </xf>
    <xf numFmtId="0" fontId="2" fillId="0" borderId="3" xfId="3" applyFont="1" applyBorder="1" applyAlignment="1">
      <alignment horizontal="left" wrapText="1"/>
    </xf>
    <xf numFmtId="0" fontId="2" fillId="0" borderId="4" xfId="3" applyFont="1" applyBorder="1" applyAlignment="1">
      <alignment horizontal="left" wrapText="1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17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</cellXfs>
  <cellStyles count="5">
    <cellStyle name="Обычный" xfId="0" builtinId="0"/>
    <cellStyle name="Обычный 2" xfId="3" xr:uid="{00000000-0005-0000-0000-000001000000}"/>
    <cellStyle name="Обычный_37Учебный план ФГОС Сварщик_КРС  ТОП-50 18-19" xfId="1" xr:uid="{00000000-0005-0000-0000-000002000000}"/>
    <cellStyle name="Обычный_37Учебный план ФГОС Сварщик_Монтаж и тех.эксплуатация ПО" xfId="4" xr:uid="{00000000-0005-0000-0000-000003000000}"/>
    <cellStyle name="Обычный_37Учебный план ФГОС Сварщик_Техническое регулирование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127000</xdr:colOff>
      <xdr:row>1</xdr:row>
      <xdr:rowOff>12701</xdr:rowOff>
    </xdr:from>
    <xdr:to>
      <xdr:col>56</xdr:col>
      <xdr:colOff>181374</xdr:colOff>
      <xdr:row>1</xdr:row>
      <xdr:rowOff>1257301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851C156-795A-5C69-0117-219EBF37C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2400" y="203201"/>
          <a:ext cx="3800874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68"/>
  <sheetViews>
    <sheetView tabSelected="1" zoomScale="75" zoomScaleNormal="75" workbookViewId="0">
      <selection activeCell="AV2" sqref="AV2:BD2"/>
    </sheetView>
  </sheetViews>
  <sheetFormatPr defaultColWidth="9.140625" defaultRowHeight="15" outlineLevelRow="1" x14ac:dyDescent="0.25"/>
  <cols>
    <col min="1" max="1" width="10.85546875" style="20" customWidth="1"/>
    <col min="2" max="2" width="27.28515625" style="20" customWidth="1"/>
    <col min="3" max="3" width="4.7109375" style="9" customWidth="1"/>
    <col min="4" max="4" width="4.5703125" style="9" customWidth="1"/>
    <col min="5" max="5" width="3.7109375" style="9" customWidth="1"/>
    <col min="6" max="6" width="4.28515625" style="9" customWidth="1"/>
    <col min="7" max="7" width="5" style="9" customWidth="1"/>
    <col min="8" max="8" width="5.140625" style="9" customWidth="1"/>
    <col min="9" max="9" width="6.42578125" style="15" customWidth="1"/>
    <col min="10" max="10" width="8.7109375" style="9" customWidth="1"/>
    <col min="11" max="11" width="6.28515625" style="9" customWidth="1"/>
    <col min="12" max="12" width="7" style="9" customWidth="1"/>
    <col min="13" max="13" width="6.7109375" style="9" customWidth="1"/>
    <col min="14" max="14" width="7.85546875" style="9" customWidth="1"/>
    <col min="15" max="15" width="5.28515625" style="9" customWidth="1"/>
    <col min="16" max="16" width="9.140625" style="9" customWidth="1"/>
    <col min="17" max="17" width="5.5703125" style="9" hidden="1" customWidth="1"/>
    <col min="18" max="18" width="5.140625" style="9" hidden="1" customWidth="1"/>
    <col min="19" max="19" width="4.28515625" style="9" hidden="1" customWidth="1"/>
    <col min="20" max="20" width="4.7109375" style="9" hidden="1" customWidth="1"/>
    <col min="21" max="21" width="4.42578125" style="10" hidden="1" customWidth="1"/>
    <col min="22" max="22" width="6.42578125" style="9" hidden="1" customWidth="1"/>
    <col min="23" max="23" width="4.140625" style="9" hidden="1" customWidth="1"/>
    <col min="24" max="24" width="3.140625" style="9" hidden="1" customWidth="1"/>
    <col min="25" max="25" width="4.140625" style="9" hidden="1" customWidth="1"/>
    <col min="26" max="26" width="2.28515625" style="10" hidden="1" customWidth="1"/>
    <col min="27" max="27" width="5.140625" style="9" customWidth="1"/>
    <col min="28" max="28" width="3.7109375" style="9" customWidth="1"/>
    <col min="29" max="29" width="5" style="9" customWidth="1"/>
    <col min="30" max="30" width="5.5703125" style="9" customWidth="1"/>
    <col min="31" max="31" width="5.28515625" style="42" customWidth="1"/>
    <col min="32" max="32" width="5.140625" style="9" customWidth="1"/>
    <col min="33" max="33" width="4.140625" style="9" customWidth="1"/>
    <col min="34" max="34" width="4.85546875" style="9" customWidth="1"/>
    <col min="35" max="35" width="5.7109375" style="9" customWidth="1"/>
    <col min="36" max="36" width="5" style="42" customWidth="1"/>
    <col min="37" max="37" width="4.28515625" style="9" customWidth="1"/>
    <col min="38" max="38" width="4.5703125" style="9" customWidth="1"/>
    <col min="39" max="39" width="5" style="9" customWidth="1"/>
    <col min="40" max="40" width="7.28515625" style="9" customWidth="1"/>
    <col min="41" max="41" width="4.28515625" style="42" customWidth="1"/>
    <col min="42" max="42" width="7.28515625" style="9" customWidth="1"/>
    <col min="43" max="43" width="4.140625" style="9" customWidth="1"/>
    <col min="44" max="44" width="5.85546875" style="9" customWidth="1"/>
    <col min="45" max="45" width="3.7109375" style="9" customWidth="1"/>
    <col min="46" max="46" width="4.28515625" style="42" customWidth="1"/>
    <col min="47" max="47" width="4.5703125" style="9" customWidth="1"/>
    <col min="48" max="48" width="3.7109375" style="9" customWidth="1"/>
    <col min="49" max="49" width="4.28515625" style="9" customWidth="1"/>
    <col min="50" max="50" width="3.85546875" style="9" customWidth="1"/>
    <col min="51" max="51" width="4.5703125" style="42" customWidth="1"/>
    <col min="52" max="52" width="6" style="9" customWidth="1"/>
    <col min="53" max="53" width="3.85546875" style="9" customWidth="1"/>
    <col min="54" max="54" width="3.28515625" style="9" customWidth="1"/>
    <col min="55" max="55" width="3.7109375" style="9" customWidth="1"/>
    <col min="56" max="56" width="4" style="42" customWidth="1"/>
    <col min="57" max="16384" width="9.140625" style="9"/>
  </cols>
  <sheetData>
    <row r="1" spans="1:56" x14ac:dyDescent="0.25">
      <c r="AZ1" s="115" t="s">
        <v>136</v>
      </c>
      <c r="BA1" s="115"/>
      <c r="BB1" s="115"/>
      <c r="BC1" s="115"/>
      <c r="BD1" s="115"/>
    </row>
    <row r="2" spans="1:56" ht="102" customHeight="1" x14ac:dyDescent="0.25">
      <c r="AV2" s="114"/>
      <c r="AW2" s="114"/>
      <c r="AX2" s="114"/>
      <c r="AY2" s="114"/>
      <c r="AZ2" s="114"/>
      <c r="BA2" s="114"/>
      <c r="BB2" s="114"/>
      <c r="BC2" s="114"/>
      <c r="BD2" s="114"/>
    </row>
    <row r="3" spans="1:56" ht="49.5" customHeight="1" x14ac:dyDescent="0.25">
      <c r="A3" s="85" t="s">
        <v>130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</row>
    <row r="4" spans="1:56" ht="27.75" customHeight="1" x14ac:dyDescent="0.25">
      <c r="A4" s="87" t="s">
        <v>0</v>
      </c>
      <c r="B4" s="89" t="s">
        <v>1</v>
      </c>
      <c r="C4" s="89" t="s">
        <v>135</v>
      </c>
      <c r="D4" s="89"/>
      <c r="E4" s="89"/>
      <c r="F4" s="89"/>
      <c r="G4" s="89"/>
      <c r="H4" s="89"/>
      <c r="I4" s="90" t="s">
        <v>53</v>
      </c>
      <c r="J4" s="90"/>
      <c r="K4" s="90"/>
      <c r="L4" s="90"/>
      <c r="M4" s="90"/>
      <c r="N4" s="90"/>
      <c r="O4" s="90"/>
      <c r="P4" s="90"/>
      <c r="Q4" s="91" t="s">
        <v>2</v>
      </c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34.9" customHeight="1" x14ac:dyDescent="0.25">
      <c r="A5" s="88"/>
      <c r="B5" s="89"/>
      <c r="C5" s="89"/>
      <c r="D5" s="89"/>
      <c r="E5" s="89"/>
      <c r="F5" s="89"/>
      <c r="G5" s="89"/>
      <c r="H5" s="89"/>
      <c r="I5" s="92" t="s">
        <v>131</v>
      </c>
      <c r="J5" s="93" t="s">
        <v>132</v>
      </c>
      <c r="K5" s="94" t="s">
        <v>3</v>
      </c>
      <c r="L5" s="95"/>
      <c r="M5" s="95"/>
      <c r="N5" s="95"/>
      <c r="O5" s="95"/>
      <c r="P5" s="96"/>
      <c r="Q5" s="64" t="s">
        <v>4</v>
      </c>
      <c r="R5" s="65"/>
      <c r="S5" s="65"/>
      <c r="T5" s="65"/>
      <c r="U5" s="66"/>
      <c r="V5" s="64" t="s">
        <v>5</v>
      </c>
      <c r="W5" s="65"/>
      <c r="X5" s="65"/>
      <c r="Y5" s="65"/>
      <c r="Z5" s="66"/>
      <c r="AA5" s="78" t="s">
        <v>4</v>
      </c>
      <c r="AB5" s="78"/>
      <c r="AC5" s="78"/>
      <c r="AD5" s="78"/>
      <c r="AE5" s="78"/>
      <c r="AF5" s="78" t="s">
        <v>5</v>
      </c>
      <c r="AG5" s="78"/>
      <c r="AH5" s="78"/>
      <c r="AI5" s="78"/>
      <c r="AJ5" s="78"/>
      <c r="AK5" s="78" t="s">
        <v>6</v>
      </c>
      <c r="AL5" s="78"/>
      <c r="AM5" s="78"/>
      <c r="AN5" s="78"/>
      <c r="AO5" s="78"/>
      <c r="AP5" s="78" t="s">
        <v>7</v>
      </c>
      <c r="AQ5" s="78"/>
      <c r="AR5" s="78"/>
      <c r="AS5" s="78"/>
      <c r="AT5" s="78"/>
      <c r="AU5" s="78" t="s">
        <v>8</v>
      </c>
      <c r="AV5" s="78"/>
      <c r="AW5" s="78"/>
      <c r="AX5" s="78"/>
      <c r="AY5" s="78"/>
      <c r="AZ5" s="78" t="s">
        <v>129</v>
      </c>
      <c r="BA5" s="78"/>
      <c r="BB5" s="78"/>
      <c r="BC5" s="78"/>
      <c r="BD5" s="78"/>
    </row>
    <row r="6" spans="1:56" ht="15" customHeight="1" x14ac:dyDescent="0.25">
      <c r="A6" s="88"/>
      <c r="B6" s="89"/>
      <c r="C6" s="89"/>
      <c r="D6" s="89"/>
      <c r="E6" s="89"/>
      <c r="F6" s="89"/>
      <c r="G6" s="89"/>
      <c r="H6" s="89"/>
      <c r="I6" s="92"/>
      <c r="J6" s="93"/>
      <c r="K6" s="99" t="s">
        <v>133</v>
      </c>
      <c r="L6" s="99" t="s">
        <v>134</v>
      </c>
      <c r="M6" s="93" t="s">
        <v>10</v>
      </c>
      <c r="N6" s="97" t="s">
        <v>54</v>
      </c>
      <c r="O6" s="98"/>
      <c r="P6" s="93" t="s">
        <v>11</v>
      </c>
      <c r="Q6" s="81" t="s">
        <v>12</v>
      </c>
      <c r="R6" s="81" t="s">
        <v>9</v>
      </c>
      <c r="S6" s="81" t="s">
        <v>13</v>
      </c>
      <c r="T6" s="81" t="s">
        <v>14</v>
      </c>
      <c r="U6" s="83" t="s">
        <v>15</v>
      </c>
      <c r="V6" s="81" t="s">
        <v>12</v>
      </c>
      <c r="W6" s="81" t="s">
        <v>9</v>
      </c>
      <c r="X6" s="81" t="s">
        <v>13</v>
      </c>
      <c r="Y6" s="81" t="s">
        <v>14</v>
      </c>
      <c r="Z6" s="83" t="s">
        <v>15</v>
      </c>
      <c r="AA6" s="76" t="s">
        <v>12</v>
      </c>
      <c r="AB6" s="76" t="s">
        <v>9</v>
      </c>
      <c r="AC6" s="76" t="s">
        <v>13</v>
      </c>
      <c r="AD6" s="76" t="s">
        <v>14</v>
      </c>
      <c r="AE6" s="80" t="s">
        <v>15</v>
      </c>
      <c r="AF6" s="76" t="s">
        <v>12</v>
      </c>
      <c r="AG6" s="76" t="s">
        <v>9</v>
      </c>
      <c r="AH6" s="76" t="s">
        <v>13</v>
      </c>
      <c r="AI6" s="76" t="s">
        <v>14</v>
      </c>
      <c r="AJ6" s="80" t="s">
        <v>15</v>
      </c>
      <c r="AK6" s="76" t="s">
        <v>12</v>
      </c>
      <c r="AL6" s="76" t="s">
        <v>9</v>
      </c>
      <c r="AM6" s="76" t="s">
        <v>13</v>
      </c>
      <c r="AN6" s="76" t="s">
        <v>14</v>
      </c>
      <c r="AO6" s="80" t="s">
        <v>15</v>
      </c>
      <c r="AP6" s="76" t="s">
        <v>12</v>
      </c>
      <c r="AQ6" s="76" t="s">
        <v>9</v>
      </c>
      <c r="AR6" s="76" t="s">
        <v>13</v>
      </c>
      <c r="AS6" s="76" t="s">
        <v>14</v>
      </c>
      <c r="AT6" s="80" t="s">
        <v>15</v>
      </c>
      <c r="AU6" s="76" t="s">
        <v>12</v>
      </c>
      <c r="AV6" s="76" t="s">
        <v>9</v>
      </c>
      <c r="AW6" s="76" t="s">
        <v>13</v>
      </c>
      <c r="AX6" s="76" t="s">
        <v>14</v>
      </c>
      <c r="AY6" s="80" t="s">
        <v>15</v>
      </c>
      <c r="AZ6" s="76" t="s">
        <v>12</v>
      </c>
      <c r="BA6" s="76" t="s">
        <v>9</v>
      </c>
      <c r="BB6" s="76" t="s">
        <v>13</v>
      </c>
      <c r="BC6" s="76" t="s">
        <v>14</v>
      </c>
      <c r="BD6" s="80" t="s">
        <v>15</v>
      </c>
    </row>
    <row r="7" spans="1:56" ht="63" customHeight="1" x14ac:dyDescent="0.25">
      <c r="A7" s="88"/>
      <c r="B7" s="89"/>
      <c r="C7" s="89"/>
      <c r="D7" s="89"/>
      <c r="E7" s="89"/>
      <c r="F7" s="89"/>
      <c r="G7" s="89"/>
      <c r="H7" s="89"/>
      <c r="I7" s="92"/>
      <c r="J7" s="93"/>
      <c r="K7" s="100"/>
      <c r="L7" s="101"/>
      <c r="M7" s="93"/>
      <c r="N7" s="17" t="s">
        <v>55</v>
      </c>
      <c r="O7" s="5" t="s">
        <v>57</v>
      </c>
      <c r="P7" s="101"/>
      <c r="Q7" s="82"/>
      <c r="R7" s="82"/>
      <c r="S7" s="82"/>
      <c r="T7" s="82"/>
      <c r="U7" s="84"/>
      <c r="V7" s="82"/>
      <c r="W7" s="82"/>
      <c r="X7" s="82"/>
      <c r="Y7" s="82"/>
      <c r="Z7" s="84"/>
      <c r="AA7" s="76"/>
      <c r="AB7" s="76"/>
      <c r="AC7" s="76"/>
      <c r="AD7" s="76"/>
      <c r="AE7" s="80"/>
      <c r="AF7" s="76"/>
      <c r="AG7" s="76"/>
      <c r="AH7" s="76"/>
      <c r="AI7" s="76"/>
      <c r="AJ7" s="80"/>
      <c r="AK7" s="76"/>
      <c r="AL7" s="76"/>
      <c r="AM7" s="76"/>
      <c r="AN7" s="76"/>
      <c r="AO7" s="80"/>
      <c r="AP7" s="76"/>
      <c r="AQ7" s="76"/>
      <c r="AR7" s="76"/>
      <c r="AS7" s="76"/>
      <c r="AT7" s="80"/>
      <c r="AU7" s="76"/>
      <c r="AV7" s="76"/>
      <c r="AW7" s="76"/>
      <c r="AX7" s="76"/>
      <c r="AY7" s="80"/>
      <c r="AZ7" s="76"/>
      <c r="BA7" s="76"/>
      <c r="BB7" s="76"/>
      <c r="BC7" s="76"/>
      <c r="BD7" s="80"/>
    </row>
    <row r="8" spans="1:56" ht="15.75" hidden="1" customHeight="1" x14ac:dyDescent="0.25">
      <c r="A8" s="88"/>
      <c r="B8" s="89"/>
      <c r="C8" s="89"/>
      <c r="D8" s="89"/>
      <c r="E8" s="89"/>
      <c r="F8" s="89"/>
      <c r="G8" s="89"/>
      <c r="H8" s="89"/>
      <c r="I8" s="1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23"/>
      <c r="V8" s="6"/>
      <c r="W8" s="6"/>
      <c r="X8" s="6"/>
      <c r="Y8" s="6"/>
      <c r="Z8" s="23"/>
      <c r="AA8" s="6"/>
      <c r="AB8" s="6"/>
      <c r="AC8" s="6"/>
      <c r="AD8" s="6"/>
      <c r="AE8" s="38"/>
      <c r="AF8" s="6"/>
      <c r="AG8" s="6"/>
      <c r="AH8" s="6"/>
      <c r="AI8" s="6"/>
      <c r="AJ8" s="38"/>
      <c r="AK8" s="6"/>
      <c r="AL8" s="6"/>
      <c r="AM8" s="6"/>
      <c r="AN8" s="6"/>
      <c r="AO8" s="38"/>
      <c r="AP8" s="6"/>
      <c r="AQ8" s="6"/>
      <c r="AR8" s="6"/>
      <c r="AS8" s="6"/>
      <c r="AT8" s="38"/>
      <c r="AU8" s="6"/>
      <c r="AV8" s="6"/>
      <c r="AW8" s="6"/>
      <c r="AX8" s="6"/>
      <c r="AY8" s="38"/>
      <c r="AZ8" s="6"/>
      <c r="BA8" s="6"/>
      <c r="BB8" s="6"/>
      <c r="BC8" s="6"/>
      <c r="BD8" s="38"/>
    </row>
    <row r="9" spans="1:56" outlineLevel="1" x14ac:dyDescent="0.25">
      <c r="A9" s="47">
        <v>1</v>
      </c>
      <c r="B9" s="47">
        <v>2</v>
      </c>
      <c r="C9" s="77">
        <v>3</v>
      </c>
      <c r="D9" s="77"/>
      <c r="E9" s="77"/>
      <c r="F9" s="77"/>
      <c r="G9" s="77"/>
      <c r="H9" s="77"/>
      <c r="I9" s="48">
        <v>4</v>
      </c>
      <c r="J9" s="49">
        <v>5</v>
      </c>
      <c r="K9" s="49">
        <v>6</v>
      </c>
      <c r="L9" s="49">
        <v>7</v>
      </c>
      <c r="M9" s="49">
        <v>8</v>
      </c>
      <c r="N9" s="49">
        <v>9</v>
      </c>
      <c r="O9" s="49">
        <v>10</v>
      </c>
      <c r="P9" s="50">
        <v>11</v>
      </c>
      <c r="Q9" s="50">
        <v>12</v>
      </c>
      <c r="R9" s="50">
        <v>13</v>
      </c>
      <c r="S9" s="50">
        <v>14</v>
      </c>
      <c r="T9" s="50">
        <v>15</v>
      </c>
      <c r="U9" s="50">
        <v>16</v>
      </c>
      <c r="V9" s="50">
        <v>17</v>
      </c>
      <c r="W9" s="50">
        <v>18</v>
      </c>
      <c r="X9" s="50">
        <v>19</v>
      </c>
      <c r="Y9" s="50">
        <v>20</v>
      </c>
      <c r="Z9" s="50">
        <v>21</v>
      </c>
      <c r="AA9" s="51">
        <v>12</v>
      </c>
      <c r="AB9" s="50">
        <v>19.6666666666667</v>
      </c>
      <c r="AC9" s="50">
        <v>20.282051282051299</v>
      </c>
      <c r="AD9" s="50">
        <v>20.897435897435901</v>
      </c>
      <c r="AE9" s="50">
        <v>21.5128205128205</v>
      </c>
      <c r="AF9" s="50">
        <v>22.128205128205099</v>
      </c>
      <c r="AG9" s="50">
        <v>22.743589743589801</v>
      </c>
      <c r="AH9" s="50">
        <v>23.3589743589744</v>
      </c>
      <c r="AI9" s="50">
        <v>23.974358974358999</v>
      </c>
      <c r="AJ9" s="50">
        <v>24.589743589743598</v>
      </c>
      <c r="AK9" s="50">
        <v>25.205128205128201</v>
      </c>
      <c r="AL9" s="50">
        <v>25.8205128205128</v>
      </c>
      <c r="AM9" s="51">
        <v>26.435897435897399</v>
      </c>
      <c r="AN9" s="50">
        <v>27.051282051282101</v>
      </c>
      <c r="AO9" s="50">
        <v>27.6666666666667</v>
      </c>
      <c r="AP9" s="50">
        <v>28.282051282051299</v>
      </c>
      <c r="AQ9" s="50">
        <v>28.897435897435901</v>
      </c>
      <c r="AR9" s="50">
        <v>29.5128205128205</v>
      </c>
      <c r="AS9" s="50">
        <v>30.128205128205099</v>
      </c>
      <c r="AT9" s="50">
        <v>30.743589743589801</v>
      </c>
      <c r="AU9" s="50">
        <v>31.3589743589744</v>
      </c>
      <c r="AV9" s="50">
        <v>31.974358974358999</v>
      </c>
      <c r="AW9" s="50">
        <v>32.589743589743598</v>
      </c>
      <c r="AX9" s="50">
        <v>33.205128205128197</v>
      </c>
      <c r="AY9" s="51">
        <v>33.820512820512803</v>
      </c>
      <c r="AZ9" s="50">
        <v>34.435897435897402</v>
      </c>
      <c r="BA9" s="50">
        <v>35.051282051282101</v>
      </c>
      <c r="BB9" s="50">
        <v>35.6666666666667</v>
      </c>
      <c r="BC9" s="50">
        <v>36.282051282051299</v>
      </c>
      <c r="BD9" s="50">
        <v>36.897435897435898</v>
      </c>
    </row>
    <row r="10" spans="1:56" s="52" customFormat="1" ht="28.15" customHeight="1" x14ac:dyDescent="0.25">
      <c r="A10" s="43" t="s">
        <v>74</v>
      </c>
      <c r="B10" s="43" t="s">
        <v>75</v>
      </c>
      <c r="C10" s="31">
        <v>1</v>
      </c>
      <c r="D10" s="31">
        <v>2</v>
      </c>
      <c r="E10" s="31">
        <v>3</v>
      </c>
      <c r="F10" s="31">
        <v>4</v>
      </c>
      <c r="G10" s="44">
        <v>5</v>
      </c>
      <c r="H10" s="44">
        <v>6</v>
      </c>
      <c r="I10" s="45">
        <f>I11+I12+I13+I14+I15</f>
        <v>516</v>
      </c>
      <c r="J10" s="46">
        <f>J11+J12+J13+J14+J15</f>
        <v>24</v>
      </c>
      <c r="K10" s="46"/>
      <c r="L10" s="46"/>
      <c r="M10" s="46">
        <f>M11+M12+M13+M14+M15</f>
        <v>492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>
        <f>AA11+AA12+AA13+AA14+AA15</f>
        <v>118</v>
      </c>
      <c r="AB10" s="46"/>
      <c r="AC10" s="46"/>
      <c r="AD10" s="46">
        <f>AD11+AD12+AD13++AD14+AD15</f>
        <v>6</v>
      </c>
      <c r="AE10" s="46">
        <f>AE11+AE12+AE13+AE14+AE15</f>
        <v>112</v>
      </c>
      <c r="AF10" s="46">
        <f>AF11+AF12+AF13+AF14+AF15</f>
        <v>144</v>
      </c>
      <c r="AG10" s="46"/>
      <c r="AH10" s="46"/>
      <c r="AI10" s="46">
        <f>AI11+AI12+AI13+AI14+AI15</f>
        <v>5</v>
      </c>
      <c r="AJ10" s="46">
        <f>AJ11+AJ12+AJ13+AJ14+AJ15</f>
        <v>139</v>
      </c>
      <c r="AK10" s="46">
        <f>AK11+AK12+AK13+AK14+AK15</f>
        <v>68</v>
      </c>
      <c r="AL10" s="46"/>
      <c r="AM10" s="46"/>
      <c r="AN10" s="46">
        <f>AN11+AN12+AN13+AN14+AN15</f>
        <v>6</v>
      </c>
      <c r="AO10" s="46">
        <f>AO11+AO12+AO13+AO14+AO15</f>
        <v>96</v>
      </c>
      <c r="AP10" s="46">
        <f>AP13+AP14+AP12+AP11+AP15</f>
        <v>74</v>
      </c>
      <c r="AQ10" s="46">
        <f>AQ11+AQ12+AQ13+AQ14+AQ15</f>
        <v>0</v>
      </c>
      <c r="AR10" s="46">
        <f>AR11+AR13+AR12+AR14+AR15</f>
        <v>0</v>
      </c>
      <c r="AS10" s="46">
        <f>AS11+AS12+AS13+AS14+AS15</f>
        <v>3</v>
      </c>
      <c r="AT10" s="46">
        <f>AT11+AT12+AT13+AT14+AT15</f>
        <v>71</v>
      </c>
      <c r="AU10" s="46">
        <f>AU11+AU12+AU13+AU14+AU15</f>
        <v>78</v>
      </c>
      <c r="AV10" s="46">
        <v>0</v>
      </c>
      <c r="AW10" s="46">
        <v>0</v>
      </c>
      <c r="AX10" s="46">
        <f>AX11+AX12+AX13+AX14+AX15</f>
        <v>4</v>
      </c>
      <c r="AY10" s="46">
        <f>AY11+AY12+AY13+AY14+AY15</f>
        <v>74</v>
      </c>
      <c r="AZ10" s="46"/>
      <c r="BA10" s="46"/>
      <c r="BB10" s="46"/>
      <c r="BC10" s="46"/>
      <c r="BD10" s="46"/>
    </row>
    <row r="11" spans="1:56" ht="15" customHeight="1" x14ac:dyDescent="0.25">
      <c r="A11" s="21" t="s">
        <v>67</v>
      </c>
      <c r="B11" s="22" t="s">
        <v>68</v>
      </c>
      <c r="C11" s="29" t="s">
        <v>56</v>
      </c>
      <c r="D11" s="29"/>
      <c r="E11" s="29"/>
      <c r="F11" s="29"/>
      <c r="G11" s="30"/>
      <c r="H11" s="30"/>
      <c r="I11" s="13">
        <f>J11+K11+L11+M11</f>
        <v>50</v>
      </c>
      <c r="J11" s="6">
        <f>AD11</f>
        <v>2</v>
      </c>
      <c r="K11" s="6"/>
      <c r="L11" s="6"/>
      <c r="M11" s="6">
        <f>AE11</f>
        <v>48</v>
      </c>
      <c r="N11" s="6"/>
      <c r="O11" s="6"/>
      <c r="P11" s="6"/>
      <c r="Q11" s="6">
        <f>R11+S11+T11+U11</f>
        <v>0</v>
      </c>
      <c r="R11" s="6"/>
      <c r="S11" s="6"/>
      <c r="T11" s="6"/>
      <c r="U11" s="23"/>
      <c r="V11" s="6">
        <f>W11+X11+Y11+Z11</f>
        <v>0</v>
      </c>
      <c r="W11" s="6"/>
      <c r="X11" s="6"/>
      <c r="Y11" s="6"/>
      <c r="Z11" s="23"/>
      <c r="AA11" s="6">
        <f>AB11+AC11+AD11+AE11</f>
        <v>50</v>
      </c>
      <c r="AB11" s="6"/>
      <c r="AC11" s="6"/>
      <c r="AD11" s="6">
        <v>2</v>
      </c>
      <c r="AE11" s="38">
        <v>48</v>
      </c>
      <c r="AF11" s="6"/>
      <c r="AG11" s="6"/>
      <c r="AH11" s="6"/>
      <c r="AI11" s="6"/>
      <c r="AJ11" s="38"/>
      <c r="AK11" s="6"/>
      <c r="AL11" s="6"/>
      <c r="AM11" s="6"/>
      <c r="AN11" s="6"/>
      <c r="AO11" s="38"/>
      <c r="AP11" s="6"/>
      <c r="AQ11" s="6"/>
      <c r="AR11" s="6"/>
      <c r="AS11" s="6"/>
      <c r="AT11" s="38"/>
      <c r="AU11" s="6"/>
      <c r="AV11" s="6"/>
      <c r="AW11" s="6"/>
      <c r="AX11" s="6"/>
      <c r="AY11" s="38"/>
      <c r="AZ11" s="6"/>
      <c r="BA11" s="6"/>
      <c r="BB11" s="6"/>
      <c r="BC11" s="6"/>
      <c r="BD11" s="38"/>
    </row>
    <row r="12" spans="1:56" ht="27" customHeight="1" x14ac:dyDescent="0.25">
      <c r="A12" s="21" t="s">
        <v>69</v>
      </c>
      <c r="B12" s="22" t="s">
        <v>20</v>
      </c>
      <c r="C12" s="29" t="s">
        <v>17</v>
      </c>
      <c r="D12" s="29" t="s">
        <v>17</v>
      </c>
      <c r="E12" s="29" t="s">
        <v>17</v>
      </c>
      <c r="F12" s="29" t="s">
        <v>17</v>
      </c>
      <c r="G12" s="30" t="s">
        <v>56</v>
      </c>
      <c r="H12" s="30"/>
      <c r="I12" s="13">
        <f>J12+K12+L12+M12</f>
        <v>160</v>
      </c>
      <c r="J12" s="6">
        <f>AD12+AI12+AN12+AS12+AX12</f>
        <v>8</v>
      </c>
      <c r="K12" s="6"/>
      <c r="L12" s="6"/>
      <c r="M12" s="6">
        <f>AE12+AJ12+AO12+AT12+AY12</f>
        <v>152</v>
      </c>
      <c r="N12" s="6"/>
      <c r="O12" s="6"/>
      <c r="P12" s="6"/>
      <c r="Q12" s="6">
        <f>R12+S12+T12+U12</f>
        <v>0</v>
      </c>
      <c r="R12" s="6"/>
      <c r="S12" s="6"/>
      <c r="T12" s="6"/>
      <c r="U12" s="23"/>
      <c r="V12" s="6">
        <f>W12+X12+Y12+Z12</f>
        <v>0</v>
      </c>
      <c r="W12" s="6"/>
      <c r="X12" s="6"/>
      <c r="Y12" s="6"/>
      <c r="Z12" s="23"/>
      <c r="AA12" s="23">
        <f>AB12+AC12+AD12+AE12</f>
        <v>34</v>
      </c>
      <c r="AB12" s="23"/>
      <c r="AC12" s="23"/>
      <c r="AD12" s="23">
        <v>2</v>
      </c>
      <c r="AE12" s="23">
        <v>32</v>
      </c>
      <c r="AF12" s="23">
        <f>AG12+AH12+AI12+AJ12</f>
        <v>24</v>
      </c>
      <c r="AG12" s="23"/>
      <c r="AH12" s="23"/>
      <c r="AI12" s="23">
        <v>1</v>
      </c>
      <c r="AJ12" s="23">
        <v>23</v>
      </c>
      <c r="AK12" s="23">
        <f>SUM(AL12:AO12)</f>
        <v>34</v>
      </c>
      <c r="AL12" s="23"/>
      <c r="AM12" s="23"/>
      <c r="AN12" s="23">
        <v>2</v>
      </c>
      <c r="AO12" s="23">
        <v>32</v>
      </c>
      <c r="AP12" s="23">
        <f>SUM(AQ12:AT12)</f>
        <v>24</v>
      </c>
      <c r="AQ12" s="23"/>
      <c r="AR12" s="23"/>
      <c r="AS12" s="23">
        <v>1</v>
      </c>
      <c r="AT12" s="23">
        <v>23</v>
      </c>
      <c r="AU12" s="23">
        <f>SUM(AV12:AY12)</f>
        <v>44</v>
      </c>
      <c r="AV12" s="23"/>
      <c r="AW12" s="23"/>
      <c r="AX12" s="23">
        <v>2</v>
      </c>
      <c r="AY12" s="23">
        <v>42</v>
      </c>
      <c r="AZ12" s="23"/>
      <c r="BA12" s="23"/>
      <c r="BB12" s="23"/>
      <c r="BC12" s="23"/>
      <c r="BD12" s="23"/>
    </row>
    <row r="13" spans="1:56" ht="16.5" customHeight="1" x14ac:dyDescent="0.25">
      <c r="A13" s="21" t="s">
        <v>70</v>
      </c>
      <c r="B13" s="22" t="s">
        <v>39</v>
      </c>
      <c r="C13" s="29" t="s">
        <v>17</v>
      </c>
      <c r="D13" s="29" t="s">
        <v>17</v>
      </c>
      <c r="E13" s="29" t="s">
        <v>17</v>
      </c>
      <c r="F13" s="29" t="s">
        <v>17</v>
      </c>
      <c r="G13" s="29" t="s">
        <v>56</v>
      </c>
      <c r="H13" s="30"/>
      <c r="I13" s="13">
        <f t="shared" ref="I13:I14" si="0">J13+K13+L13+M13</f>
        <v>72</v>
      </c>
      <c r="J13" s="6">
        <f>AD13+AI13+AN13+AS13+AX13</f>
        <v>2</v>
      </c>
      <c r="K13" s="6"/>
      <c r="L13" s="6"/>
      <c r="M13" s="6">
        <f>AE13+AJ13+AO13+AT13+AY13</f>
        <v>70</v>
      </c>
      <c r="N13" s="16"/>
      <c r="O13" s="6"/>
      <c r="P13" s="6"/>
      <c r="Q13" s="6">
        <f>R13+S13+T13+U13</f>
        <v>0</v>
      </c>
      <c r="R13" s="6"/>
      <c r="S13" s="6"/>
      <c r="T13" s="6"/>
      <c r="U13" s="23"/>
      <c r="V13" s="6">
        <f>W13+X13+Y13+Z13</f>
        <v>0</v>
      </c>
      <c r="W13" s="6"/>
      <c r="X13" s="6"/>
      <c r="Y13" s="6"/>
      <c r="Z13" s="23"/>
      <c r="AA13" s="6">
        <f>AB13+AC13+AD13+AE13</f>
        <v>0</v>
      </c>
      <c r="AB13" s="6"/>
      <c r="AC13" s="6"/>
      <c r="AD13" s="6"/>
      <c r="AE13" s="38"/>
      <c r="AF13" s="6">
        <f>AG13+AI13+AJ13+AH13</f>
        <v>72</v>
      </c>
      <c r="AG13" s="6"/>
      <c r="AH13" s="6"/>
      <c r="AI13" s="6">
        <v>2</v>
      </c>
      <c r="AJ13" s="38">
        <v>70</v>
      </c>
      <c r="AK13" s="6">
        <f>AL13+AM13+AO13+AN13</f>
        <v>0</v>
      </c>
      <c r="AL13" s="6"/>
      <c r="AM13" s="6"/>
      <c r="AN13" s="6"/>
      <c r="AO13" s="38"/>
      <c r="AP13" s="6">
        <f>AQ13+AR13+AT13+AS13</f>
        <v>0</v>
      </c>
      <c r="AQ13" s="6"/>
      <c r="AR13" s="6"/>
      <c r="AS13" s="6"/>
      <c r="AT13" s="38"/>
      <c r="AU13" s="6"/>
      <c r="AV13" s="6"/>
      <c r="AW13" s="6"/>
      <c r="AX13" s="6"/>
      <c r="AY13" s="38"/>
      <c r="AZ13" s="6"/>
      <c r="BA13" s="6"/>
      <c r="BB13" s="6"/>
      <c r="BC13" s="6"/>
      <c r="BD13" s="38"/>
    </row>
    <row r="14" spans="1:56" ht="12" customHeight="1" x14ac:dyDescent="0.25">
      <c r="A14" s="21" t="s">
        <v>71</v>
      </c>
      <c r="B14" s="22" t="s">
        <v>19</v>
      </c>
      <c r="C14" s="29" t="s">
        <v>18</v>
      </c>
      <c r="D14" s="29" t="s">
        <v>18</v>
      </c>
      <c r="E14" s="29" t="s">
        <v>18</v>
      </c>
      <c r="F14" s="29" t="s">
        <v>18</v>
      </c>
      <c r="G14" s="29" t="s">
        <v>56</v>
      </c>
      <c r="H14" s="30"/>
      <c r="I14" s="13">
        <f t="shared" si="0"/>
        <v>200</v>
      </c>
      <c r="J14" s="6">
        <f>AD14+AI14+AN14+AS14+AX14</f>
        <v>10</v>
      </c>
      <c r="K14" s="6"/>
      <c r="L14" s="6"/>
      <c r="M14" s="6">
        <f>AE14+AJ14+AO14+AT14+AY14</f>
        <v>190</v>
      </c>
      <c r="N14" s="16"/>
      <c r="O14" s="6"/>
      <c r="P14" s="6"/>
      <c r="Q14" s="6">
        <f>R14+S14+T14+U14</f>
        <v>0</v>
      </c>
      <c r="R14" s="6"/>
      <c r="S14" s="6"/>
      <c r="T14" s="6"/>
      <c r="U14" s="23"/>
      <c r="V14" s="6">
        <f>W14+X14+Y14+Z14</f>
        <v>0</v>
      </c>
      <c r="W14" s="6"/>
      <c r="X14" s="6"/>
      <c r="Y14" s="6"/>
      <c r="Z14" s="23"/>
      <c r="AA14" s="6">
        <f>AB14+AC14+AD14+AE14</f>
        <v>34</v>
      </c>
      <c r="AB14" s="6"/>
      <c r="AC14" s="6"/>
      <c r="AD14" s="6">
        <v>2</v>
      </c>
      <c r="AE14" s="38">
        <v>32</v>
      </c>
      <c r="AF14" s="6">
        <f>AG14+AI14+AJ14+AH14</f>
        <v>48</v>
      </c>
      <c r="AG14" s="6"/>
      <c r="AH14" s="6"/>
      <c r="AI14" s="6">
        <v>2</v>
      </c>
      <c r="AJ14" s="38">
        <v>46</v>
      </c>
      <c r="AK14" s="6">
        <f>AL14+AM14+AO14+AN14</f>
        <v>34</v>
      </c>
      <c r="AL14" s="6"/>
      <c r="AM14" s="6"/>
      <c r="AN14" s="6">
        <v>2</v>
      </c>
      <c r="AO14" s="38">
        <v>32</v>
      </c>
      <c r="AP14" s="6">
        <f>AQ14+AR14+AT14+AS14</f>
        <v>50</v>
      </c>
      <c r="AQ14" s="6"/>
      <c r="AR14" s="6"/>
      <c r="AS14" s="6">
        <v>2</v>
      </c>
      <c r="AT14" s="38">
        <v>48</v>
      </c>
      <c r="AU14" s="6">
        <f>AV14+AW14+AX14+AY14</f>
        <v>34</v>
      </c>
      <c r="AV14" s="6"/>
      <c r="AW14" s="6"/>
      <c r="AX14" s="6">
        <v>2</v>
      </c>
      <c r="AY14" s="38">
        <v>32</v>
      </c>
      <c r="AZ14" s="6"/>
      <c r="BA14" s="6"/>
      <c r="BB14" s="6"/>
      <c r="BC14" s="6"/>
      <c r="BD14" s="38"/>
    </row>
    <row r="15" spans="1:56" ht="26.45" customHeight="1" x14ac:dyDescent="0.25">
      <c r="A15" s="21" t="s">
        <v>72</v>
      </c>
      <c r="B15" s="22" t="s">
        <v>73</v>
      </c>
      <c r="C15" s="29"/>
      <c r="D15" s="34"/>
      <c r="E15" s="34" t="s">
        <v>56</v>
      </c>
      <c r="F15" s="34"/>
      <c r="G15" s="30"/>
      <c r="H15" s="30"/>
      <c r="I15" s="13">
        <f>J15+K15+L15+M15</f>
        <v>34</v>
      </c>
      <c r="J15" s="6">
        <f>AD15+AI15+AN15+AS15+AX15</f>
        <v>2</v>
      </c>
      <c r="K15" s="6"/>
      <c r="L15" s="6"/>
      <c r="M15" s="6">
        <f>AE15+AJ15+AO15+AT15+AY15</f>
        <v>32</v>
      </c>
      <c r="N15" s="16"/>
      <c r="O15" s="6"/>
      <c r="P15" s="6"/>
      <c r="Q15" s="6">
        <f>R15+T15+T15+U15</f>
        <v>0</v>
      </c>
      <c r="R15" s="6"/>
      <c r="S15" s="6"/>
      <c r="T15" s="6"/>
      <c r="U15" s="23"/>
      <c r="V15" s="6">
        <f>W15+X15+Y15+Z15</f>
        <v>0</v>
      </c>
      <c r="W15" s="6"/>
      <c r="X15" s="6"/>
      <c r="Y15" s="6"/>
      <c r="Z15" s="23"/>
      <c r="AA15" s="6">
        <f>AB15+AC15+AD15+AE15</f>
        <v>0</v>
      </c>
      <c r="AB15" s="6"/>
      <c r="AC15" s="6"/>
      <c r="AD15" s="6"/>
      <c r="AE15" s="38"/>
      <c r="AF15" s="6"/>
      <c r="AG15" s="6"/>
      <c r="AH15" s="6"/>
      <c r="AI15" s="6"/>
      <c r="AJ15" s="38"/>
      <c r="AK15" s="6"/>
      <c r="AL15" s="6"/>
      <c r="AM15" s="6"/>
      <c r="AN15" s="6">
        <v>2</v>
      </c>
      <c r="AO15" s="38">
        <v>32</v>
      </c>
      <c r="AP15" s="6"/>
      <c r="AQ15" s="6"/>
      <c r="AR15" s="6"/>
      <c r="AS15" s="6"/>
      <c r="AT15" s="38"/>
      <c r="AU15" s="6"/>
      <c r="AV15" s="6"/>
      <c r="AW15" s="6"/>
      <c r="AX15" s="6"/>
      <c r="AY15" s="38"/>
      <c r="AZ15" s="6"/>
      <c r="BA15" s="6"/>
      <c r="BB15" s="6"/>
      <c r="BC15" s="6"/>
      <c r="BD15" s="38"/>
    </row>
    <row r="16" spans="1:56" s="54" customFormat="1" ht="24" customHeight="1" x14ac:dyDescent="0.2">
      <c r="A16" s="4" t="s">
        <v>21</v>
      </c>
      <c r="B16" s="18" t="s">
        <v>22</v>
      </c>
      <c r="C16" s="31"/>
      <c r="D16" s="31"/>
      <c r="E16" s="31"/>
      <c r="F16" s="31"/>
      <c r="G16" s="32"/>
      <c r="H16" s="32"/>
      <c r="I16" s="14">
        <f>SUM(I17:I28)</f>
        <v>1078</v>
      </c>
      <c r="J16" s="14">
        <f t="shared" ref="J16:M16" si="1">SUM(J17:J28)</f>
        <v>58</v>
      </c>
      <c r="K16" s="14">
        <f t="shared" si="1"/>
        <v>36</v>
      </c>
      <c r="L16" s="14">
        <f t="shared" si="1"/>
        <v>18</v>
      </c>
      <c r="M16" s="14">
        <f t="shared" si="1"/>
        <v>966</v>
      </c>
      <c r="N16" s="7"/>
      <c r="O16" s="7"/>
      <c r="P16" s="7"/>
      <c r="Q16" s="7">
        <f>Q17+Q27+Q28</f>
        <v>0</v>
      </c>
      <c r="R16" s="7"/>
      <c r="S16" s="7"/>
      <c r="T16" s="7"/>
      <c r="U16" s="7"/>
      <c r="V16" s="7"/>
      <c r="W16" s="7"/>
      <c r="X16" s="7"/>
      <c r="Y16" s="7"/>
      <c r="Z16" s="7"/>
      <c r="AA16" s="7">
        <f t="shared" ref="AA16:AE16" si="2">SUM(AA17:AA28)</f>
        <v>426</v>
      </c>
      <c r="AB16" s="7">
        <f t="shared" si="2"/>
        <v>18</v>
      </c>
      <c r="AC16" s="7">
        <f t="shared" si="2"/>
        <v>10</v>
      </c>
      <c r="AD16" s="7">
        <f t="shared" si="2"/>
        <v>22</v>
      </c>
      <c r="AE16" s="7">
        <f t="shared" si="2"/>
        <v>376</v>
      </c>
      <c r="AF16" s="7">
        <f>SUM(AF17:AF28)</f>
        <v>358</v>
      </c>
      <c r="AG16" s="7">
        <f>SUM(AG17:AG28)</f>
        <v>12</v>
      </c>
      <c r="AH16" s="7">
        <f t="shared" ref="AH16:AI16" si="3">SUM(AH17:AH28)</f>
        <v>6</v>
      </c>
      <c r="AI16" s="7">
        <f t="shared" si="3"/>
        <v>18</v>
      </c>
      <c r="AJ16" s="7">
        <f>SUM(AJ17:AJ28)</f>
        <v>322</v>
      </c>
      <c r="AK16" s="7">
        <f>SUM(AK17:AK28)</f>
        <v>142</v>
      </c>
      <c r="AL16" s="7">
        <f t="shared" ref="AL16:BD16" si="4">SUM(AL17:AL28)</f>
        <v>0</v>
      </c>
      <c r="AM16" s="7">
        <f t="shared" si="4"/>
        <v>0</v>
      </c>
      <c r="AN16" s="7">
        <f t="shared" si="4"/>
        <v>8</v>
      </c>
      <c r="AO16" s="7">
        <f t="shared" si="4"/>
        <v>134</v>
      </c>
      <c r="AP16" s="7">
        <f t="shared" si="4"/>
        <v>152</v>
      </c>
      <c r="AQ16" s="7">
        <f t="shared" si="4"/>
        <v>6</v>
      </c>
      <c r="AR16" s="7">
        <f t="shared" si="4"/>
        <v>2</v>
      </c>
      <c r="AS16" s="7">
        <f t="shared" si="4"/>
        <v>10</v>
      </c>
      <c r="AT16" s="7">
        <f t="shared" si="4"/>
        <v>134</v>
      </c>
      <c r="AU16" s="7">
        <f t="shared" si="4"/>
        <v>0</v>
      </c>
      <c r="AV16" s="7">
        <f t="shared" si="4"/>
        <v>0</v>
      </c>
      <c r="AW16" s="7">
        <f t="shared" si="4"/>
        <v>0</v>
      </c>
      <c r="AX16" s="7">
        <f t="shared" si="4"/>
        <v>0</v>
      </c>
      <c r="AY16" s="7">
        <f t="shared" si="4"/>
        <v>0</v>
      </c>
      <c r="AZ16" s="7">
        <f t="shared" si="4"/>
        <v>0</v>
      </c>
      <c r="BA16" s="7">
        <f t="shared" si="4"/>
        <v>0</v>
      </c>
      <c r="BB16" s="7">
        <f t="shared" si="4"/>
        <v>0</v>
      </c>
      <c r="BC16" s="7">
        <f t="shared" si="4"/>
        <v>0</v>
      </c>
      <c r="BD16" s="7">
        <f t="shared" si="4"/>
        <v>0</v>
      </c>
    </row>
    <row r="17" spans="1:56" x14ac:dyDescent="0.25">
      <c r="A17" s="21" t="s">
        <v>23</v>
      </c>
      <c r="B17" s="22" t="s">
        <v>24</v>
      </c>
      <c r="C17" s="29" t="s">
        <v>56</v>
      </c>
      <c r="D17" s="29" t="s">
        <v>56</v>
      </c>
      <c r="E17" s="33"/>
      <c r="F17" s="33"/>
      <c r="G17" s="30"/>
      <c r="H17" s="30"/>
      <c r="I17" s="13">
        <f>J17+K17+L17+M17</f>
        <v>116</v>
      </c>
      <c r="J17" s="6">
        <f t="shared" ref="J17:J28" si="5">T17+Y17+AD17+AI17+AN17+AS17+AX17+BC17</f>
        <v>6</v>
      </c>
      <c r="K17" s="6">
        <f t="shared" ref="K17:K28" si="6">W17+AB17+AG17+AL17+AQ17+AV17+BA17</f>
        <v>0</v>
      </c>
      <c r="L17" s="6">
        <f t="shared" ref="L17:L28" si="7">X17+AC17+AH17+AM17+AR17+AW17+BB17</f>
        <v>0</v>
      </c>
      <c r="M17" s="6">
        <f t="shared" ref="M17:M28" si="8">U17+Z17+AE17+AJ17+AO17+AT17+AY17+BD17</f>
        <v>110</v>
      </c>
      <c r="N17" s="6"/>
      <c r="O17" s="6"/>
      <c r="P17" s="6"/>
      <c r="Q17" s="6"/>
      <c r="R17" s="6"/>
      <c r="S17" s="6"/>
      <c r="T17" s="6"/>
      <c r="U17" s="23"/>
      <c r="V17" s="6"/>
      <c r="W17" s="6"/>
      <c r="X17" s="6"/>
      <c r="Y17" s="6"/>
      <c r="Z17" s="23"/>
      <c r="AA17" s="6">
        <f>AB17+AC17+AD17+AE17</f>
        <v>68</v>
      </c>
      <c r="AB17" s="6"/>
      <c r="AC17" s="6"/>
      <c r="AD17" s="6">
        <v>4</v>
      </c>
      <c r="AE17" s="38">
        <v>64</v>
      </c>
      <c r="AF17" s="6">
        <f>AG17+AH17+AI17+AJ17</f>
        <v>48</v>
      </c>
      <c r="AG17" s="6"/>
      <c r="AH17" s="6"/>
      <c r="AI17" s="6">
        <v>2</v>
      </c>
      <c r="AJ17" s="38">
        <v>46</v>
      </c>
      <c r="AK17" s="6">
        <f t="shared" ref="AK17:AK28" si="9">AL17+AM17+AO17+AN17</f>
        <v>0</v>
      </c>
      <c r="AL17" s="6"/>
      <c r="AM17" s="6"/>
      <c r="AN17" s="6"/>
      <c r="AO17" s="38"/>
      <c r="AP17" s="6">
        <f>AQ17+AR17+AS17+AT17</f>
        <v>0</v>
      </c>
      <c r="AQ17" s="6"/>
      <c r="AR17" s="6"/>
      <c r="AS17" s="6"/>
      <c r="AT17" s="38"/>
      <c r="AU17" s="6">
        <f>AV17+AW17+AY17+AX17</f>
        <v>0</v>
      </c>
      <c r="AV17" s="6"/>
      <c r="AW17" s="6"/>
      <c r="AX17" s="6"/>
      <c r="AY17" s="38"/>
      <c r="AZ17" s="6"/>
      <c r="BA17" s="6"/>
      <c r="BB17" s="6"/>
      <c r="BC17" s="6"/>
      <c r="BD17" s="38"/>
    </row>
    <row r="18" spans="1:56" x14ac:dyDescent="0.25">
      <c r="A18" s="21" t="s">
        <v>25</v>
      </c>
      <c r="B18" s="22" t="s">
        <v>28</v>
      </c>
      <c r="C18" s="29" t="s">
        <v>56</v>
      </c>
      <c r="D18" s="29" t="s">
        <v>56</v>
      </c>
      <c r="E18" s="33"/>
      <c r="F18" s="33"/>
      <c r="G18" s="30"/>
      <c r="H18" s="30"/>
      <c r="I18" s="13">
        <f t="shared" ref="I18:I28" si="10">J18+K18+L18+M18</f>
        <v>116</v>
      </c>
      <c r="J18" s="6">
        <f t="shared" si="5"/>
        <v>4</v>
      </c>
      <c r="K18" s="6">
        <f t="shared" si="6"/>
        <v>0</v>
      </c>
      <c r="L18" s="6">
        <f t="shared" si="7"/>
        <v>0</v>
      </c>
      <c r="M18" s="6">
        <f t="shared" si="8"/>
        <v>112</v>
      </c>
      <c r="N18" s="6"/>
      <c r="O18" s="6"/>
      <c r="P18" s="6"/>
      <c r="Q18" s="6"/>
      <c r="R18" s="6"/>
      <c r="S18" s="6"/>
      <c r="T18" s="6"/>
      <c r="U18" s="23"/>
      <c r="V18" s="6"/>
      <c r="W18" s="6"/>
      <c r="X18" s="6"/>
      <c r="Y18" s="6"/>
      <c r="Z18" s="23"/>
      <c r="AA18" s="6">
        <f t="shared" ref="AA18:AA28" si="11">AB18+AC18+AD18+AE18</f>
        <v>68</v>
      </c>
      <c r="AB18" s="6"/>
      <c r="AC18" s="6"/>
      <c r="AD18" s="6">
        <v>2</v>
      </c>
      <c r="AE18" s="38">
        <v>66</v>
      </c>
      <c r="AF18" s="6">
        <f t="shared" ref="AF18:AF28" si="12">AG18+AH18+AI18+AJ18</f>
        <v>48</v>
      </c>
      <c r="AG18" s="6"/>
      <c r="AH18" s="6"/>
      <c r="AI18" s="6">
        <v>2</v>
      </c>
      <c r="AJ18" s="38">
        <v>46</v>
      </c>
      <c r="AK18" s="6">
        <f t="shared" si="9"/>
        <v>0</v>
      </c>
      <c r="AL18" s="6"/>
      <c r="AM18" s="6"/>
      <c r="AN18" s="6"/>
      <c r="AO18" s="38"/>
      <c r="AP18" s="6">
        <f t="shared" ref="AP18:AP28" si="13">AQ18+AR18+AS18+AT18</f>
        <v>0</v>
      </c>
      <c r="AQ18" s="6"/>
      <c r="AR18" s="6"/>
      <c r="AS18" s="6"/>
      <c r="AT18" s="38"/>
      <c r="AU18" s="6">
        <f t="shared" ref="AU18:AU28" si="14">AV18+AW18+AY18+AX18</f>
        <v>0</v>
      </c>
      <c r="AV18" s="6"/>
      <c r="AW18" s="6"/>
      <c r="AX18" s="6"/>
      <c r="AY18" s="38"/>
      <c r="AZ18" s="6"/>
      <c r="BA18" s="6"/>
      <c r="BB18" s="6"/>
      <c r="BC18" s="6"/>
      <c r="BD18" s="38"/>
    </row>
    <row r="19" spans="1:56" x14ac:dyDescent="0.25">
      <c r="A19" s="21" t="s">
        <v>27</v>
      </c>
      <c r="B19" s="22" t="s">
        <v>26</v>
      </c>
      <c r="C19" s="29" t="s">
        <v>16</v>
      </c>
      <c r="D19" s="33"/>
      <c r="E19" s="33"/>
      <c r="F19" s="33"/>
      <c r="G19" s="30"/>
      <c r="H19" s="30"/>
      <c r="I19" s="13">
        <f t="shared" si="10"/>
        <v>68</v>
      </c>
      <c r="J19" s="6">
        <f t="shared" si="5"/>
        <v>4</v>
      </c>
      <c r="K19" s="6">
        <f t="shared" si="6"/>
        <v>6</v>
      </c>
      <c r="L19" s="6">
        <f t="shared" si="7"/>
        <v>4</v>
      </c>
      <c r="M19" s="6">
        <f t="shared" si="8"/>
        <v>54</v>
      </c>
      <c r="N19" s="6"/>
      <c r="O19" s="6"/>
      <c r="P19" s="6"/>
      <c r="Q19" s="6"/>
      <c r="R19" s="6"/>
      <c r="S19" s="6"/>
      <c r="T19" s="6"/>
      <c r="U19" s="23"/>
      <c r="V19" s="6"/>
      <c r="W19" s="6"/>
      <c r="X19" s="6"/>
      <c r="Y19" s="6"/>
      <c r="Z19" s="23"/>
      <c r="AA19" s="6">
        <f t="shared" si="11"/>
        <v>68</v>
      </c>
      <c r="AB19" s="6">
        <v>6</v>
      </c>
      <c r="AC19" s="6">
        <v>4</v>
      </c>
      <c r="AD19" s="6">
        <v>4</v>
      </c>
      <c r="AE19" s="38">
        <v>54</v>
      </c>
      <c r="AF19" s="6">
        <f t="shared" si="12"/>
        <v>0</v>
      </c>
      <c r="AG19" s="6"/>
      <c r="AH19" s="6"/>
      <c r="AI19" s="6"/>
      <c r="AJ19" s="38"/>
      <c r="AK19" s="6">
        <f t="shared" si="9"/>
        <v>0</v>
      </c>
      <c r="AL19" s="6"/>
      <c r="AM19" s="6"/>
      <c r="AN19" s="6"/>
      <c r="AO19" s="38"/>
      <c r="AP19" s="6">
        <f t="shared" si="13"/>
        <v>0</v>
      </c>
      <c r="AQ19" s="6"/>
      <c r="AR19" s="6"/>
      <c r="AS19" s="6"/>
      <c r="AT19" s="38"/>
      <c r="AU19" s="6">
        <f t="shared" si="14"/>
        <v>0</v>
      </c>
      <c r="AV19" s="6"/>
      <c r="AW19" s="6"/>
      <c r="AX19" s="6"/>
      <c r="AY19" s="38"/>
      <c r="AZ19" s="6"/>
      <c r="BA19" s="6"/>
      <c r="BB19" s="6"/>
      <c r="BC19" s="6"/>
      <c r="BD19" s="38"/>
    </row>
    <row r="20" spans="1:56" ht="25.5" x14ac:dyDescent="0.25">
      <c r="A20" s="21" t="s">
        <v>29</v>
      </c>
      <c r="B20" s="22" t="s">
        <v>30</v>
      </c>
      <c r="C20" s="29"/>
      <c r="D20" s="29" t="s">
        <v>56</v>
      </c>
      <c r="E20" s="33"/>
      <c r="F20" s="33"/>
      <c r="G20" s="30"/>
      <c r="H20" s="30"/>
      <c r="I20" s="13">
        <f t="shared" si="10"/>
        <v>96</v>
      </c>
      <c r="J20" s="6">
        <f t="shared" si="5"/>
        <v>4</v>
      </c>
      <c r="K20" s="6">
        <f t="shared" si="6"/>
        <v>0</v>
      </c>
      <c r="L20" s="6">
        <f t="shared" si="7"/>
        <v>0</v>
      </c>
      <c r="M20" s="6">
        <f t="shared" si="8"/>
        <v>92</v>
      </c>
      <c r="N20" s="6"/>
      <c r="O20" s="6"/>
      <c r="P20" s="6"/>
      <c r="Q20" s="6"/>
      <c r="R20" s="6"/>
      <c r="S20" s="6"/>
      <c r="T20" s="6"/>
      <c r="U20" s="23"/>
      <c r="V20" s="6"/>
      <c r="W20" s="6"/>
      <c r="X20" s="6"/>
      <c r="Y20" s="6"/>
      <c r="Z20" s="23"/>
      <c r="AA20" s="6">
        <f t="shared" si="11"/>
        <v>0</v>
      </c>
      <c r="AB20" s="6"/>
      <c r="AC20" s="6"/>
      <c r="AD20" s="6"/>
      <c r="AE20" s="38"/>
      <c r="AF20" s="6">
        <f t="shared" si="12"/>
        <v>96</v>
      </c>
      <c r="AG20" s="6"/>
      <c r="AH20" s="6"/>
      <c r="AI20" s="6">
        <v>4</v>
      </c>
      <c r="AJ20" s="38">
        <v>92</v>
      </c>
      <c r="AK20" s="6">
        <f t="shared" si="9"/>
        <v>0</v>
      </c>
      <c r="AL20" s="6"/>
      <c r="AM20" s="6"/>
      <c r="AN20" s="6"/>
      <c r="AO20" s="38"/>
      <c r="AP20" s="6">
        <f t="shared" si="13"/>
        <v>0</v>
      </c>
      <c r="AQ20" s="6"/>
      <c r="AR20" s="6"/>
      <c r="AS20" s="6"/>
      <c r="AT20" s="38"/>
      <c r="AU20" s="6">
        <f t="shared" si="14"/>
        <v>0</v>
      </c>
      <c r="AV20" s="6"/>
      <c r="AW20" s="6"/>
      <c r="AX20" s="6"/>
      <c r="AY20" s="38"/>
      <c r="AZ20" s="6"/>
      <c r="BA20" s="6"/>
      <c r="BB20" s="6"/>
      <c r="BC20" s="6"/>
      <c r="BD20" s="38"/>
    </row>
    <row r="21" spans="1:56" ht="25.5" x14ac:dyDescent="0.25">
      <c r="A21" s="21" t="s">
        <v>31</v>
      </c>
      <c r="B21" s="22" t="s">
        <v>35</v>
      </c>
      <c r="C21" s="29"/>
      <c r="D21" s="29" t="s">
        <v>16</v>
      </c>
      <c r="E21" s="33"/>
      <c r="F21" s="33"/>
      <c r="G21" s="30"/>
      <c r="H21" s="30"/>
      <c r="I21" s="13">
        <f t="shared" si="10"/>
        <v>108</v>
      </c>
      <c r="J21" s="6">
        <f t="shared" si="5"/>
        <v>6</v>
      </c>
      <c r="K21" s="6">
        <f t="shared" si="6"/>
        <v>6</v>
      </c>
      <c r="L21" s="6">
        <f t="shared" si="7"/>
        <v>4</v>
      </c>
      <c r="M21" s="6">
        <f t="shared" si="8"/>
        <v>92</v>
      </c>
      <c r="N21" s="6"/>
      <c r="O21" s="6"/>
      <c r="P21" s="6"/>
      <c r="Q21" s="6"/>
      <c r="R21" s="6"/>
      <c r="S21" s="6"/>
      <c r="T21" s="6"/>
      <c r="U21" s="23"/>
      <c r="V21" s="6"/>
      <c r="W21" s="6"/>
      <c r="X21" s="6"/>
      <c r="Y21" s="6"/>
      <c r="Z21" s="23"/>
      <c r="AA21" s="6">
        <f t="shared" si="11"/>
        <v>0</v>
      </c>
      <c r="AB21" s="6"/>
      <c r="AC21" s="6"/>
      <c r="AD21" s="6"/>
      <c r="AE21" s="38"/>
      <c r="AF21" s="6">
        <f t="shared" si="12"/>
        <v>108</v>
      </c>
      <c r="AG21" s="6">
        <v>6</v>
      </c>
      <c r="AH21" s="6">
        <v>4</v>
      </c>
      <c r="AI21" s="6">
        <v>6</v>
      </c>
      <c r="AJ21" s="38">
        <v>92</v>
      </c>
      <c r="AK21" s="6">
        <f t="shared" si="9"/>
        <v>0</v>
      </c>
      <c r="AL21" s="6"/>
      <c r="AM21" s="6"/>
      <c r="AN21" s="6"/>
      <c r="AO21" s="38"/>
      <c r="AP21" s="6">
        <f t="shared" si="13"/>
        <v>0</v>
      </c>
      <c r="AQ21" s="6"/>
      <c r="AR21" s="6"/>
      <c r="AS21" s="6"/>
      <c r="AT21" s="38"/>
      <c r="AU21" s="6">
        <f t="shared" si="14"/>
        <v>0</v>
      </c>
      <c r="AV21" s="6"/>
      <c r="AW21" s="6"/>
      <c r="AX21" s="6"/>
      <c r="AY21" s="38"/>
      <c r="AZ21" s="6"/>
      <c r="BA21" s="6"/>
      <c r="BB21" s="6"/>
      <c r="BC21" s="6"/>
      <c r="BD21" s="38"/>
    </row>
    <row r="22" spans="1:56" x14ac:dyDescent="0.25">
      <c r="A22" s="21" t="s">
        <v>32</v>
      </c>
      <c r="B22" s="22" t="s">
        <v>76</v>
      </c>
      <c r="C22" s="29" t="s">
        <v>16</v>
      </c>
      <c r="D22" s="33"/>
      <c r="E22" s="29"/>
      <c r="F22" s="33"/>
      <c r="G22" s="30"/>
      <c r="H22" s="30"/>
      <c r="I22" s="13">
        <f t="shared" si="10"/>
        <v>78</v>
      </c>
      <c r="J22" s="6">
        <f t="shared" si="5"/>
        <v>4</v>
      </c>
      <c r="K22" s="6">
        <f t="shared" si="6"/>
        <v>6</v>
      </c>
      <c r="L22" s="6">
        <f t="shared" si="7"/>
        <v>4</v>
      </c>
      <c r="M22" s="6">
        <f t="shared" si="8"/>
        <v>64</v>
      </c>
      <c r="N22" s="6"/>
      <c r="O22" s="6"/>
      <c r="P22" s="6"/>
      <c r="Q22" s="6"/>
      <c r="R22" s="6"/>
      <c r="S22" s="6"/>
      <c r="T22" s="6"/>
      <c r="U22" s="23"/>
      <c r="V22" s="6"/>
      <c r="W22" s="6"/>
      <c r="X22" s="6"/>
      <c r="Y22" s="6"/>
      <c r="Z22" s="23"/>
      <c r="AA22" s="6">
        <f t="shared" si="11"/>
        <v>78</v>
      </c>
      <c r="AB22" s="6">
        <v>6</v>
      </c>
      <c r="AC22" s="6">
        <v>4</v>
      </c>
      <c r="AD22" s="6">
        <v>4</v>
      </c>
      <c r="AE22" s="38">
        <v>64</v>
      </c>
      <c r="AF22" s="6">
        <f t="shared" si="12"/>
        <v>0</v>
      </c>
      <c r="AG22" s="6"/>
      <c r="AH22" s="6"/>
      <c r="AI22" s="6"/>
      <c r="AJ22" s="38"/>
      <c r="AK22" s="6">
        <f t="shared" si="9"/>
        <v>0</v>
      </c>
      <c r="AL22" s="6"/>
      <c r="AM22" s="6"/>
      <c r="AN22" s="6"/>
      <c r="AO22" s="38"/>
      <c r="AP22" s="6">
        <f t="shared" si="13"/>
        <v>0</v>
      </c>
      <c r="AQ22" s="6"/>
      <c r="AR22" s="6"/>
      <c r="AS22" s="6"/>
      <c r="AT22" s="38"/>
      <c r="AU22" s="6">
        <f t="shared" si="14"/>
        <v>0</v>
      </c>
      <c r="AV22" s="6"/>
      <c r="AW22" s="6"/>
      <c r="AX22" s="6"/>
      <c r="AY22" s="38"/>
      <c r="AZ22" s="6"/>
      <c r="BA22" s="6"/>
      <c r="BB22" s="6"/>
      <c r="BC22" s="6"/>
      <c r="BD22" s="38"/>
    </row>
    <row r="23" spans="1:56" x14ac:dyDescent="0.25">
      <c r="A23" s="21" t="s">
        <v>33</v>
      </c>
      <c r="B23" s="22" t="s">
        <v>77</v>
      </c>
      <c r="C23" s="29"/>
      <c r="D23" s="33"/>
      <c r="E23" s="29" t="s">
        <v>56</v>
      </c>
      <c r="F23" s="33"/>
      <c r="G23" s="30"/>
      <c r="H23" s="30"/>
      <c r="I23" s="13">
        <f t="shared" si="10"/>
        <v>34</v>
      </c>
      <c r="J23" s="6">
        <f t="shared" si="5"/>
        <v>2</v>
      </c>
      <c r="K23" s="6">
        <f t="shared" si="6"/>
        <v>0</v>
      </c>
      <c r="L23" s="6">
        <f t="shared" si="7"/>
        <v>0</v>
      </c>
      <c r="M23" s="6">
        <f t="shared" si="8"/>
        <v>32</v>
      </c>
      <c r="N23" s="6"/>
      <c r="O23" s="6"/>
      <c r="P23" s="6"/>
      <c r="Q23" s="6"/>
      <c r="R23" s="6"/>
      <c r="S23" s="6"/>
      <c r="T23" s="6"/>
      <c r="U23" s="23"/>
      <c r="V23" s="6"/>
      <c r="W23" s="6"/>
      <c r="X23" s="6"/>
      <c r="Y23" s="6"/>
      <c r="Z23" s="23"/>
      <c r="AA23" s="6">
        <f t="shared" si="11"/>
        <v>0</v>
      </c>
      <c r="AB23" s="6"/>
      <c r="AC23" s="6"/>
      <c r="AD23" s="6"/>
      <c r="AE23" s="38"/>
      <c r="AF23" s="6">
        <f t="shared" si="12"/>
        <v>0</v>
      </c>
      <c r="AG23" s="6"/>
      <c r="AH23" s="6"/>
      <c r="AI23" s="6"/>
      <c r="AJ23" s="38"/>
      <c r="AK23" s="6">
        <f t="shared" si="9"/>
        <v>34</v>
      </c>
      <c r="AL23" s="6"/>
      <c r="AM23" s="6"/>
      <c r="AN23" s="6">
        <v>2</v>
      </c>
      <c r="AO23" s="38">
        <v>32</v>
      </c>
      <c r="AP23" s="6">
        <f t="shared" si="13"/>
        <v>0</v>
      </c>
      <c r="AQ23" s="6"/>
      <c r="AR23" s="6"/>
      <c r="AS23" s="6"/>
      <c r="AT23" s="38"/>
      <c r="AU23" s="6">
        <f t="shared" si="14"/>
        <v>0</v>
      </c>
      <c r="AV23" s="6"/>
      <c r="AW23" s="6"/>
      <c r="AX23" s="6"/>
      <c r="AY23" s="38"/>
      <c r="AZ23" s="6"/>
      <c r="BA23" s="6"/>
      <c r="BB23" s="6"/>
      <c r="BC23" s="6"/>
      <c r="BD23" s="38"/>
    </row>
    <row r="24" spans="1:56" ht="24.75" customHeight="1" x14ac:dyDescent="0.25">
      <c r="A24" s="21" t="s">
        <v>34</v>
      </c>
      <c r="B24" s="22" t="s">
        <v>78</v>
      </c>
      <c r="C24" s="29" t="s">
        <v>56</v>
      </c>
      <c r="D24" s="33" t="s">
        <v>16</v>
      </c>
      <c r="E24" s="33"/>
      <c r="F24" s="33"/>
      <c r="G24" s="30"/>
      <c r="H24" s="30"/>
      <c r="I24" s="13">
        <f t="shared" si="10"/>
        <v>92</v>
      </c>
      <c r="J24" s="6">
        <f t="shared" si="5"/>
        <v>6</v>
      </c>
      <c r="K24" s="6">
        <f t="shared" si="6"/>
        <v>6</v>
      </c>
      <c r="L24" s="6">
        <f t="shared" si="7"/>
        <v>2</v>
      </c>
      <c r="M24" s="6">
        <f t="shared" si="8"/>
        <v>78</v>
      </c>
      <c r="N24" s="6"/>
      <c r="O24" s="6"/>
      <c r="P24" s="6"/>
      <c r="Q24" s="6"/>
      <c r="R24" s="6"/>
      <c r="S24" s="6"/>
      <c r="T24" s="6"/>
      <c r="U24" s="23"/>
      <c r="V24" s="6"/>
      <c r="W24" s="6"/>
      <c r="X24" s="6"/>
      <c r="Y24" s="6"/>
      <c r="Z24" s="23"/>
      <c r="AA24" s="6">
        <f t="shared" si="11"/>
        <v>34</v>
      </c>
      <c r="AB24" s="6"/>
      <c r="AC24" s="6"/>
      <c r="AD24" s="6">
        <v>2</v>
      </c>
      <c r="AE24" s="38">
        <v>32</v>
      </c>
      <c r="AF24" s="6">
        <f t="shared" si="12"/>
        <v>58</v>
      </c>
      <c r="AG24" s="6">
        <v>6</v>
      </c>
      <c r="AH24" s="6">
        <v>2</v>
      </c>
      <c r="AI24" s="6">
        <v>4</v>
      </c>
      <c r="AJ24" s="38">
        <v>46</v>
      </c>
      <c r="AK24" s="6">
        <f t="shared" si="9"/>
        <v>0</v>
      </c>
      <c r="AL24" s="6"/>
      <c r="AM24" s="6"/>
      <c r="AN24" s="6"/>
      <c r="AO24" s="38"/>
      <c r="AP24" s="6">
        <f t="shared" si="13"/>
        <v>0</v>
      </c>
      <c r="AQ24" s="6"/>
      <c r="AR24" s="6"/>
      <c r="AS24" s="6"/>
      <c r="AT24" s="38"/>
      <c r="AU24" s="6">
        <f t="shared" si="14"/>
        <v>0</v>
      </c>
      <c r="AV24" s="6"/>
      <c r="AW24" s="6"/>
      <c r="AX24" s="6"/>
      <c r="AY24" s="38"/>
      <c r="AZ24" s="6"/>
      <c r="BA24" s="6"/>
      <c r="BB24" s="6"/>
      <c r="BC24" s="6"/>
      <c r="BD24" s="38"/>
    </row>
    <row r="25" spans="1:56" ht="26.25" customHeight="1" x14ac:dyDescent="0.25">
      <c r="A25" s="21" t="s">
        <v>36</v>
      </c>
      <c r="B25" s="22" t="s">
        <v>79</v>
      </c>
      <c r="C25" s="29" t="s">
        <v>56</v>
      </c>
      <c r="D25" s="33"/>
      <c r="E25" s="33"/>
      <c r="F25" s="33"/>
      <c r="G25" s="30"/>
      <c r="H25" s="30"/>
      <c r="I25" s="13">
        <f t="shared" si="10"/>
        <v>34</v>
      </c>
      <c r="J25" s="6">
        <f t="shared" si="5"/>
        <v>2</v>
      </c>
      <c r="K25" s="6">
        <f t="shared" si="6"/>
        <v>0</v>
      </c>
      <c r="L25" s="6">
        <f t="shared" si="7"/>
        <v>0</v>
      </c>
      <c r="M25" s="6">
        <f t="shared" si="8"/>
        <v>32</v>
      </c>
      <c r="N25" s="6"/>
      <c r="O25" s="6"/>
      <c r="P25" s="6"/>
      <c r="Q25" s="6"/>
      <c r="R25" s="6"/>
      <c r="S25" s="6"/>
      <c r="T25" s="6"/>
      <c r="U25" s="23"/>
      <c r="V25" s="6"/>
      <c r="W25" s="6"/>
      <c r="X25" s="6"/>
      <c r="Y25" s="6"/>
      <c r="Z25" s="23"/>
      <c r="AA25" s="6">
        <f t="shared" si="11"/>
        <v>34</v>
      </c>
      <c r="AB25" s="6"/>
      <c r="AC25" s="6"/>
      <c r="AD25" s="6">
        <v>2</v>
      </c>
      <c r="AE25" s="38">
        <v>32</v>
      </c>
      <c r="AF25" s="6">
        <f t="shared" si="12"/>
        <v>0</v>
      </c>
      <c r="AG25" s="6"/>
      <c r="AH25" s="6"/>
      <c r="AI25" s="6"/>
      <c r="AJ25" s="38"/>
      <c r="AK25" s="6">
        <f t="shared" si="9"/>
        <v>0</v>
      </c>
      <c r="AL25" s="6"/>
      <c r="AM25" s="6"/>
      <c r="AN25" s="6"/>
      <c r="AO25" s="38"/>
      <c r="AP25" s="6">
        <f t="shared" si="13"/>
        <v>0</v>
      </c>
      <c r="AQ25" s="6"/>
      <c r="AR25" s="6"/>
      <c r="AS25" s="6"/>
      <c r="AT25" s="38"/>
      <c r="AU25" s="6">
        <f t="shared" si="14"/>
        <v>0</v>
      </c>
      <c r="AV25" s="6"/>
      <c r="AW25" s="6"/>
      <c r="AX25" s="6"/>
      <c r="AY25" s="38"/>
      <c r="AZ25" s="6"/>
      <c r="BA25" s="6"/>
      <c r="BB25" s="6"/>
      <c r="BC25" s="6"/>
      <c r="BD25" s="38"/>
    </row>
    <row r="26" spans="1:56" x14ac:dyDescent="0.25">
      <c r="A26" s="21" t="s">
        <v>80</v>
      </c>
      <c r="B26" s="22" t="s">
        <v>81</v>
      </c>
      <c r="C26" s="29"/>
      <c r="D26" s="33"/>
      <c r="E26" s="29" t="s">
        <v>56</v>
      </c>
      <c r="F26" s="33" t="s">
        <v>16</v>
      </c>
      <c r="G26" s="30"/>
      <c r="H26" s="30"/>
      <c r="I26" s="13">
        <f t="shared" si="10"/>
        <v>148</v>
      </c>
      <c r="J26" s="6">
        <f t="shared" si="5"/>
        <v>8</v>
      </c>
      <c r="K26" s="6">
        <f t="shared" si="6"/>
        <v>6</v>
      </c>
      <c r="L26" s="6">
        <f t="shared" si="7"/>
        <v>2</v>
      </c>
      <c r="M26" s="6">
        <f t="shared" si="8"/>
        <v>132</v>
      </c>
      <c r="N26" s="6"/>
      <c r="O26" s="6"/>
      <c r="P26" s="6"/>
      <c r="Q26" s="6"/>
      <c r="R26" s="6"/>
      <c r="S26" s="6"/>
      <c r="T26" s="6"/>
      <c r="U26" s="23"/>
      <c r="V26" s="6"/>
      <c r="W26" s="6"/>
      <c r="X26" s="6"/>
      <c r="Y26" s="6"/>
      <c r="Z26" s="23"/>
      <c r="AA26" s="6">
        <f t="shared" si="11"/>
        <v>0</v>
      </c>
      <c r="AB26" s="6"/>
      <c r="AC26" s="6"/>
      <c r="AD26" s="6"/>
      <c r="AE26" s="38"/>
      <c r="AF26" s="6">
        <f t="shared" si="12"/>
        <v>0</v>
      </c>
      <c r="AG26" s="6"/>
      <c r="AH26" s="6"/>
      <c r="AI26" s="6"/>
      <c r="AJ26" s="38"/>
      <c r="AK26" s="6">
        <f t="shared" si="9"/>
        <v>48</v>
      </c>
      <c r="AL26" s="6"/>
      <c r="AM26" s="6"/>
      <c r="AN26" s="6">
        <v>2</v>
      </c>
      <c r="AO26" s="38">
        <v>46</v>
      </c>
      <c r="AP26" s="6">
        <f t="shared" si="13"/>
        <v>100</v>
      </c>
      <c r="AQ26" s="6">
        <v>6</v>
      </c>
      <c r="AR26" s="6">
        <v>2</v>
      </c>
      <c r="AS26" s="6">
        <v>6</v>
      </c>
      <c r="AT26" s="38">
        <v>86</v>
      </c>
      <c r="AU26" s="6">
        <f t="shared" si="14"/>
        <v>0</v>
      </c>
      <c r="AV26" s="6"/>
      <c r="AW26" s="6"/>
      <c r="AX26" s="6"/>
      <c r="AY26" s="38"/>
      <c r="AZ26" s="6"/>
      <c r="BA26" s="6"/>
      <c r="BB26" s="6"/>
      <c r="BC26" s="6"/>
      <c r="BD26" s="38"/>
    </row>
    <row r="27" spans="1:56" x14ac:dyDescent="0.25">
      <c r="A27" s="21" t="s">
        <v>37</v>
      </c>
      <c r="B27" s="22" t="s">
        <v>82</v>
      </c>
      <c r="C27" s="29" t="s">
        <v>16</v>
      </c>
      <c r="D27" s="33"/>
      <c r="E27" s="33"/>
      <c r="F27" s="33"/>
      <c r="G27" s="30"/>
      <c r="H27" s="30"/>
      <c r="I27" s="13">
        <f t="shared" si="10"/>
        <v>76</v>
      </c>
      <c r="J27" s="6">
        <f t="shared" si="5"/>
        <v>4</v>
      </c>
      <c r="K27" s="6">
        <f t="shared" si="6"/>
        <v>6</v>
      </c>
      <c r="L27" s="6">
        <f t="shared" si="7"/>
        <v>2</v>
      </c>
      <c r="M27" s="6">
        <f t="shared" si="8"/>
        <v>64</v>
      </c>
      <c r="N27" s="6"/>
      <c r="O27" s="6"/>
      <c r="P27" s="6"/>
      <c r="Q27" s="6"/>
      <c r="R27" s="6"/>
      <c r="S27" s="6"/>
      <c r="T27" s="6"/>
      <c r="U27" s="23"/>
      <c r="V27" s="6"/>
      <c r="W27" s="6"/>
      <c r="X27" s="6"/>
      <c r="Y27" s="6"/>
      <c r="Z27" s="23"/>
      <c r="AA27" s="6">
        <f t="shared" si="11"/>
        <v>76</v>
      </c>
      <c r="AB27" s="6">
        <v>6</v>
      </c>
      <c r="AC27" s="6">
        <v>2</v>
      </c>
      <c r="AD27" s="6">
        <v>4</v>
      </c>
      <c r="AE27" s="38">
        <v>64</v>
      </c>
      <c r="AF27" s="6">
        <f t="shared" si="12"/>
        <v>0</v>
      </c>
      <c r="AG27" s="6"/>
      <c r="AH27" s="6"/>
      <c r="AI27" s="6"/>
      <c r="AJ27" s="38"/>
      <c r="AK27" s="6">
        <f t="shared" si="9"/>
        <v>0</v>
      </c>
      <c r="AL27" s="6"/>
      <c r="AM27" s="6"/>
      <c r="AN27" s="6"/>
      <c r="AO27" s="38"/>
      <c r="AP27" s="6">
        <f t="shared" si="13"/>
        <v>0</v>
      </c>
      <c r="AQ27" s="6"/>
      <c r="AR27" s="6"/>
      <c r="AS27" s="6"/>
      <c r="AT27" s="38"/>
      <c r="AU27" s="6">
        <f t="shared" si="14"/>
        <v>0</v>
      </c>
      <c r="AV27" s="6"/>
      <c r="AW27" s="6"/>
      <c r="AX27" s="6"/>
      <c r="AY27" s="38"/>
      <c r="AZ27" s="6"/>
      <c r="BA27" s="6"/>
      <c r="BB27" s="6"/>
      <c r="BC27" s="6"/>
      <c r="BD27" s="38"/>
    </row>
    <row r="28" spans="1:56" ht="33" customHeight="1" x14ac:dyDescent="0.25">
      <c r="A28" s="21" t="s">
        <v>38</v>
      </c>
      <c r="B28" s="22" t="s">
        <v>83</v>
      </c>
      <c r="C28" s="29"/>
      <c r="D28" s="35"/>
      <c r="E28" s="35" t="s">
        <v>56</v>
      </c>
      <c r="F28" s="35" t="s">
        <v>56</v>
      </c>
      <c r="G28" s="29"/>
      <c r="H28" s="36"/>
      <c r="I28" s="13">
        <f t="shared" si="10"/>
        <v>112</v>
      </c>
      <c r="J28" s="6">
        <f t="shared" si="5"/>
        <v>8</v>
      </c>
      <c r="K28" s="6">
        <f t="shared" si="6"/>
        <v>0</v>
      </c>
      <c r="L28" s="6">
        <f t="shared" si="7"/>
        <v>0</v>
      </c>
      <c r="M28" s="6">
        <f t="shared" si="8"/>
        <v>104</v>
      </c>
      <c r="N28" s="6"/>
      <c r="O28" s="6"/>
      <c r="P28" s="6"/>
      <c r="Q28" s="6"/>
      <c r="R28" s="6"/>
      <c r="S28" s="6"/>
      <c r="T28" s="6"/>
      <c r="U28" s="23"/>
      <c r="V28" s="6"/>
      <c r="W28" s="6"/>
      <c r="X28" s="6"/>
      <c r="Y28" s="6"/>
      <c r="Z28" s="23"/>
      <c r="AA28" s="6">
        <f t="shared" si="11"/>
        <v>0</v>
      </c>
      <c r="AB28" s="6"/>
      <c r="AC28" s="6"/>
      <c r="AD28" s="6"/>
      <c r="AE28" s="38"/>
      <c r="AF28" s="6">
        <f t="shared" si="12"/>
        <v>0</v>
      </c>
      <c r="AG28" s="6"/>
      <c r="AH28" s="6"/>
      <c r="AI28" s="6"/>
      <c r="AJ28" s="38"/>
      <c r="AK28" s="6">
        <f t="shared" si="9"/>
        <v>60</v>
      </c>
      <c r="AL28" s="6"/>
      <c r="AM28" s="6"/>
      <c r="AN28" s="6">
        <v>4</v>
      </c>
      <c r="AO28" s="38">
        <v>56</v>
      </c>
      <c r="AP28" s="6">
        <f t="shared" si="13"/>
        <v>52</v>
      </c>
      <c r="AQ28" s="6"/>
      <c r="AR28" s="6"/>
      <c r="AS28" s="6">
        <v>4</v>
      </c>
      <c r="AT28" s="38">
        <v>48</v>
      </c>
      <c r="AU28" s="6">
        <f t="shared" si="14"/>
        <v>0</v>
      </c>
      <c r="AV28" s="6"/>
      <c r="AW28" s="6"/>
      <c r="AX28" s="6"/>
      <c r="AY28" s="38"/>
      <c r="AZ28" s="6"/>
      <c r="BA28" s="6"/>
      <c r="BB28" s="6"/>
      <c r="BC28" s="6"/>
      <c r="BD28" s="38"/>
    </row>
    <row r="29" spans="1:56" s="54" customFormat="1" ht="14.25" x14ac:dyDescent="0.2">
      <c r="A29" s="1" t="s">
        <v>59</v>
      </c>
      <c r="B29" s="19" t="s">
        <v>40</v>
      </c>
      <c r="C29" s="32"/>
      <c r="D29" s="32"/>
      <c r="E29" s="32"/>
      <c r="F29" s="32"/>
      <c r="G29" s="32"/>
      <c r="H29" s="32"/>
      <c r="I29" s="14">
        <f>I30+I35+I40+I45+I50+I56</f>
        <v>2510</v>
      </c>
      <c r="J29" s="14">
        <f t="shared" ref="J29:BD29" si="15">J30+J35+J40+J45+J50+J56</f>
        <v>90</v>
      </c>
      <c r="K29" s="14">
        <f t="shared" si="15"/>
        <v>96</v>
      </c>
      <c r="L29" s="14">
        <f t="shared" si="15"/>
        <v>62</v>
      </c>
      <c r="M29" s="14">
        <f t="shared" si="15"/>
        <v>1218</v>
      </c>
      <c r="N29" s="14">
        <f t="shared" si="15"/>
        <v>0</v>
      </c>
      <c r="O29" s="14">
        <f t="shared" si="15"/>
        <v>90</v>
      </c>
      <c r="P29" s="14">
        <f t="shared" si="15"/>
        <v>0</v>
      </c>
      <c r="Q29" s="14">
        <f t="shared" si="15"/>
        <v>0</v>
      </c>
      <c r="R29" s="14">
        <f t="shared" si="15"/>
        <v>0</v>
      </c>
      <c r="S29" s="14">
        <f t="shared" si="15"/>
        <v>0</v>
      </c>
      <c r="T29" s="14">
        <f t="shared" si="15"/>
        <v>0</v>
      </c>
      <c r="U29" s="14">
        <f t="shared" si="15"/>
        <v>0</v>
      </c>
      <c r="V29" s="14">
        <f t="shared" si="15"/>
        <v>0</v>
      </c>
      <c r="W29" s="14">
        <f t="shared" si="15"/>
        <v>0</v>
      </c>
      <c r="X29" s="14">
        <f t="shared" si="15"/>
        <v>0</v>
      </c>
      <c r="Y29" s="14">
        <f t="shared" si="15"/>
        <v>0</v>
      </c>
      <c r="Z29" s="14">
        <f t="shared" si="15"/>
        <v>0</v>
      </c>
      <c r="AA29" s="14">
        <f t="shared" si="15"/>
        <v>68</v>
      </c>
      <c r="AB29" s="14">
        <f t="shared" si="15"/>
        <v>6</v>
      </c>
      <c r="AC29" s="14">
        <f t="shared" si="15"/>
        <v>2</v>
      </c>
      <c r="AD29" s="14">
        <f t="shared" si="15"/>
        <v>4</v>
      </c>
      <c r="AE29" s="14">
        <f t="shared" si="15"/>
        <v>56</v>
      </c>
      <c r="AF29" s="14">
        <f t="shared" si="15"/>
        <v>362</v>
      </c>
      <c r="AG29" s="14">
        <f t="shared" si="15"/>
        <v>12</v>
      </c>
      <c r="AH29" s="14">
        <f t="shared" si="15"/>
        <v>6</v>
      </c>
      <c r="AI29" s="14">
        <f t="shared" si="15"/>
        <v>14</v>
      </c>
      <c r="AJ29" s="14">
        <f t="shared" si="15"/>
        <v>258</v>
      </c>
      <c r="AK29" s="14">
        <f t="shared" si="15"/>
        <v>360</v>
      </c>
      <c r="AL29" s="14">
        <f t="shared" si="15"/>
        <v>12</v>
      </c>
      <c r="AM29" s="14">
        <f t="shared" si="15"/>
        <v>4</v>
      </c>
      <c r="AN29" s="14">
        <f t="shared" si="15"/>
        <v>18</v>
      </c>
      <c r="AO29" s="14">
        <f t="shared" si="15"/>
        <v>290</v>
      </c>
      <c r="AP29" s="14">
        <f t="shared" si="15"/>
        <v>484</v>
      </c>
      <c r="AQ29" s="14">
        <f t="shared" si="15"/>
        <v>24</v>
      </c>
      <c r="AR29" s="14">
        <f t="shared" si="15"/>
        <v>18</v>
      </c>
      <c r="AS29" s="14">
        <f t="shared" si="15"/>
        <v>24</v>
      </c>
      <c r="AT29" s="14">
        <f t="shared" si="15"/>
        <v>290</v>
      </c>
      <c r="AU29" s="14">
        <f t="shared" si="15"/>
        <v>534</v>
      </c>
      <c r="AV29" s="14">
        <f t="shared" si="15"/>
        <v>12</v>
      </c>
      <c r="AW29" s="14">
        <f t="shared" si="15"/>
        <v>8</v>
      </c>
      <c r="AX29" s="14">
        <f t="shared" si="15"/>
        <v>28</v>
      </c>
      <c r="AY29" s="14">
        <f t="shared" si="15"/>
        <v>270</v>
      </c>
      <c r="AZ29" s="14">
        <f t="shared" si="15"/>
        <v>450</v>
      </c>
      <c r="BA29" s="14">
        <f t="shared" si="15"/>
        <v>30</v>
      </c>
      <c r="BB29" s="14">
        <f t="shared" si="15"/>
        <v>24</v>
      </c>
      <c r="BC29" s="14">
        <f t="shared" si="15"/>
        <v>0</v>
      </c>
      <c r="BD29" s="14">
        <f t="shared" si="15"/>
        <v>0</v>
      </c>
    </row>
    <row r="30" spans="1:56" s="42" customFormat="1" ht="39" customHeight="1" x14ac:dyDescent="0.25">
      <c r="A30" s="25" t="s">
        <v>84</v>
      </c>
      <c r="B30" s="26" t="s">
        <v>85</v>
      </c>
      <c r="C30" s="32"/>
      <c r="D30" s="32"/>
      <c r="E30" s="32"/>
      <c r="F30" s="32"/>
      <c r="G30" s="32"/>
      <c r="H30" s="32" t="s">
        <v>16</v>
      </c>
      <c r="I30" s="14">
        <f>I31+I32+I33+I34+BA30+BB30</f>
        <v>450</v>
      </c>
      <c r="J30" s="7">
        <f>AI30+AN30+AS30+AX30+BC30</f>
        <v>16</v>
      </c>
      <c r="K30" s="7">
        <f>AG30+AL30+AQ30+AU30+BA30</f>
        <v>18</v>
      </c>
      <c r="L30" s="7">
        <f>BB30+AW30+AR30+AM30+AH30</f>
        <v>16</v>
      </c>
      <c r="M30" s="7">
        <f>AJ30+AO30+AT30+AY30+BD30</f>
        <v>220</v>
      </c>
      <c r="N30" s="7">
        <f>N31+N32</f>
        <v>0</v>
      </c>
      <c r="O30" s="7">
        <v>30</v>
      </c>
      <c r="P30" s="7">
        <f>P33+P34</f>
        <v>0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>
        <f>SUM(AF31:AF34)</f>
        <v>96</v>
      </c>
      <c r="AG30" s="8">
        <f t="shared" ref="AG30:BD30" si="16">SUM(AG31:AG34)</f>
        <v>0</v>
      </c>
      <c r="AH30" s="8">
        <f t="shared" si="16"/>
        <v>0</v>
      </c>
      <c r="AI30" s="8">
        <f t="shared" si="16"/>
        <v>6</v>
      </c>
      <c r="AJ30" s="8">
        <f t="shared" si="16"/>
        <v>90</v>
      </c>
      <c r="AK30" s="8">
        <f t="shared" si="16"/>
        <v>94</v>
      </c>
      <c r="AL30" s="8">
        <f t="shared" si="16"/>
        <v>6</v>
      </c>
      <c r="AM30" s="8">
        <f t="shared" si="16"/>
        <v>2</v>
      </c>
      <c r="AN30" s="8">
        <f t="shared" si="16"/>
        <v>6</v>
      </c>
      <c r="AO30" s="8">
        <f t="shared" si="16"/>
        <v>80</v>
      </c>
      <c r="AP30" s="8">
        <f t="shared" si="16"/>
        <v>142</v>
      </c>
      <c r="AQ30" s="8">
        <f t="shared" si="16"/>
        <v>6</v>
      </c>
      <c r="AR30" s="8">
        <f t="shared" si="16"/>
        <v>10</v>
      </c>
      <c r="AS30" s="8">
        <f t="shared" si="16"/>
        <v>4</v>
      </c>
      <c r="AT30" s="8">
        <f t="shared" si="16"/>
        <v>50</v>
      </c>
      <c r="AU30" s="8">
        <f t="shared" si="16"/>
        <v>0</v>
      </c>
      <c r="AV30" s="8">
        <f t="shared" si="16"/>
        <v>0</v>
      </c>
      <c r="AW30" s="8">
        <f t="shared" si="16"/>
        <v>0</v>
      </c>
      <c r="AX30" s="8">
        <f t="shared" si="16"/>
        <v>0</v>
      </c>
      <c r="AY30" s="8">
        <f t="shared" si="16"/>
        <v>0</v>
      </c>
      <c r="AZ30" s="8">
        <f t="shared" si="16"/>
        <v>108</v>
      </c>
      <c r="BA30" s="8">
        <v>6</v>
      </c>
      <c r="BB30" s="8">
        <v>4</v>
      </c>
      <c r="BC30" s="8">
        <f t="shared" si="16"/>
        <v>0</v>
      </c>
      <c r="BD30" s="8">
        <f t="shared" si="16"/>
        <v>0</v>
      </c>
    </row>
    <row r="31" spans="1:56" s="42" customFormat="1" ht="39" customHeight="1" x14ac:dyDescent="0.25">
      <c r="A31" s="21" t="s">
        <v>60</v>
      </c>
      <c r="B31" s="22" t="s">
        <v>86</v>
      </c>
      <c r="C31" s="53"/>
      <c r="D31" s="53" t="s">
        <v>56</v>
      </c>
      <c r="E31" s="53" t="s">
        <v>16</v>
      </c>
      <c r="F31" s="53"/>
      <c r="G31" s="53"/>
      <c r="H31" s="53"/>
      <c r="I31" s="57">
        <f>J31+K31+L31+M31</f>
        <v>156</v>
      </c>
      <c r="J31" s="38">
        <f>AD31+AI31+AN31+AS31+AX31</f>
        <v>10</v>
      </c>
      <c r="K31" s="38">
        <f>AB31+AG31+AL31+AQ31+AV31</f>
        <v>6</v>
      </c>
      <c r="L31" s="38">
        <f>AC31+AH31+AM31+AR31+AW31</f>
        <v>2</v>
      </c>
      <c r="M31" s="38">
        <f>AE31+AJ31+AO31+AT31+AY31</f>
        <v>138</v>
      </c>
      <c r="N31" s="38"/>
      <c r="O31" s="38">
        <v>24</v>
      </c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>
        <f>AB31+AC31+AD31+AE31</f>
        <v>0</v>
      </c>
      <c r="AB31" s="38"/>
      <c r="AC31" s="38"/>
      <c r="AD31" s="38"/>
      <c r="AE31" s="38"/>
      <c r="AF31" s="38">
        <f>AG31+AH31+AI31+AJ31</f>
        <v>96</v>
      </c>
      <c r="AG31" s="38"/>
      <c r="AH31" s="38"/>
      <c r="AI31" s="38">
        <v>6</v>
      </c>
      <c r="AJ31" s="38">
        <v>90</v>
      </c>
      <c r="AK31" s="38">
        <f>AL31+AM31+AN31+AO31</f>
        <v>60</v>
      </c>
      <c r="AL31" s="38">
        <v>6</v>
      </c>
      <c r="AM31" s="38">
        <v>2</v>
      </c>
      <c r="AN31" s="38">
        <v>4</v>
      </c>
      <c r="AO31" s="38">
        <v>48</v>
      </c>
      <c r="AP31" s="38">
        <f>SUM(AQ31:AT31)</f>
        <v>0</v>
      </c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</row>
    <row r="32" spans="1:56" s="42" customFormat="1" ht="63.75" customHeight="1" x14ac:dyDescent="0.25">
      <c r="A32" s="21" t="s">
        <v>58</v>
      </c>
      <c r="B32" s="22" t="s">
        <v>87</v>
      </c>
      <c r="C32" s="53"/>
      <c r="D32" s="53"/>
      <c r="E32" s="53" t="s">
        <v>17</v>
      </c>
      <c r="F32" s="53" t="s">
        <v>16</v>
      </c>
      <c r="G32" s="53"/>
      <c r="H32" s="53"/>
      <c r="I32" s="57">
        <f>J32+K32+L32+M32</f>
        <v>104</v>
      </c>
      <c r="J32" s="38">
        <f t="shared" ref="J32:J34" si="17">AD32+AI32+AN32+AS32+AX32</f>
        <v>6</v>
      </c>
      <c r="K32" s="38">
        <f t="shared" ref="K32:K34" si="18">AB32+AG32+AL32+AQ32+AV32</f>
        <v>6</v>
      </c>
      <c r="L32" s="38">
        <f t="shared" ref="L32:L34" si="19">AC32+AH32+AM32+AR32+AW32</f>
        <v>10</v>
      </c>
      <c r="M32" s="38">
        <f t="shared" ref="M32:M34" si="20">AE32+AJ32+AO32+AT32+AY32</f>
        <v>82</v>
      </c>
      <c r="N32" s="38"/>
      <c r="O32" s="38">
        <v>16</v>
      </c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>
        <f t="shared" ref="AA32:AA34" si="21">AB32+AC32+AD32+AE32</f>
        <v>0</v>
      </c>
      <c r="AB32" s="38"/>
      <c r="AC32" s="38"/>
      <c r="AD32" s="38"/>
      <c r="AE32" s="38"/>
      <c r="AF32" s="38">
        <f t="shared" ref="AF32:AF34" si="22">AG32+AH32+AI32+AJ32</f>
        <v>0</v>
      </c>
      <c r="AG32" s="38"/>
      <c r="AH32" s="38"/>
      <c r="AI32" s="38"/>
      <c r="AJ32" s="38"/>
      <c r="AK32" s="38">
        <f t="shared" ref="AK32:AK34" si="23">AL32+AM32+AN32+AO32</f>
        <v>34</v>
      </c>
      <c r="AL32" s="38"/>
      <c r="AM32" s="38"/>
      <c r="AN32" s="38">
        <v>2</v>
      </c>
      <c r="AO32" s="38">
        <v>32</v>
      </c>
      <c r="AP32" s="38">
        <f t="shared" ref="AP32:AP34" si="24">SUM(AQ32:AT32)</f>
        <v>70</v>
      </c>
      <c r="AQ32" s="38">
        <v>6</v>
      </c>
      <c r="AR32" s="38">
        <v>10</v>
      </c>
      <c r="AS32" s="38">
        <v>4</v>
      </c>
      <c r="AT32" s="38">
        <v>50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 s="42" customFormat="1" ht="15.6" customHeight="1" x14ac:dyDescent="0.25">
      <c r="A33" s="55" t="s">
        <v>88</v>
      </c>
      <c r="B33" s="56" t="s">
        <v>89</v>
      </c>
      <c r="C33" s="53"/>
      <c r="D33" s="53"/>
      <c r="E33" s="53"/>
      <c r="F33" s="53" t="s">
        <v>56</v>
      </c>
      <c r="G33" s="58"/>
      <c r="H33" s="53"/>
      <c r="I33" s="57">
        <f>AF33+AK33+AP33+AU33+AZ33</f>
        <v>72</v>
      </c>
      <c r="J33" s="38">
        <f t="shared" si="17"/>
        <v>0</v>
      </c>
      <c r="K33" s="38">
        <f t="shared" si="18"/>
        <v>0</v>
      </c>
      <c r="L33" s="38">
        <f t="shared" si="19"/>
        <v>0</v>
      </c>
      <c r="M33" s="38">
        <f t="shared" si="20"/>
        <v>0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>
        <f t="shared" si="22"/>
        <v>0</v>
      </c>
      <c r="AG33" s="38"/>
      <c r="AH33" s="38"/>
      <c r="AI33" s="38"/>
      <c r="AJ33" s="38"/>
      <c r="AK33" s="38">
        <f t="shared" si="23"/>
        <v>0</v>
      </c>
      <c r="AL33" s="38"/>
      <c r="AM33" s="38"/>
      <c r="AN33" s="38"/>
      <c r="AO33" s="38"/>
      <c r="AP33" s="38">
        <v>72</v>
      </c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</row>
    <row r="34" spans="1:56" s="42" customFormat="1" ht="26.45" customHeight="1" x14ac:dyDescent="0.25">
      <c r="A34" s="55" t="s">
        <v>90</v>
      </c>
      <c r="B34" s="56" t="s">
        <v>91</v>
      </c>
      <c r="C34" s="53"/>
      <c r="D34" s="53"/>
      <c r="E34" s="53"/>
      <c r="F34" s="53"/>
      <c r="G34" s="53"/>
      <c r="H34" s="58" t="s">
        <v>56</v>
      </c>
      <c r="I34" s="57">
        <f>AF34+AK34+AP34+AU34+AZ34</f>
        <v>108</v>
      </c>
      <c r="J34" s="38">
        <f t="shared" si="17"/>
        <v>0</v>
      </c>
      <c r="K34" s="38">
        <f t="shared" si="18"/>
        <v>0</v>
      </c>
      <c r="L34" s="38">
        <f t="shared" si="19"/>
        <v>0</v>
      </c>
      <c r="M34" s="38">
        <f t="shared" si="20"/>
        <v>0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>
        <f t="shared" si="21"/>
        <v>0</v>
      </c>
      <c r="AB34" s="38"/>
      <c r="AC34" s="38"/>
      <c r="AD34" s="38"/>
      <c r="AE34" s="38"/>
      <c r="AF34" s="38">
        <f t="shared" si="22"/>
        <v>0</v>
      </c>
      <c r="AG34" s="38"/>
      <c r="AH34" s="38"/>
      <c r="AI34" s="38"/>
      <c r="AJ34" s="38"/>
      <c r="AK34" s="38">
        <f t="shared" si="23"/>
        <v>0</v>
      </c>
      <c r="AL34" s="38"/>
      <c r="AM34" s="38"/>
      <c r="AN34" s="38"/>
      <c r="AO34" s="38"/>
      <c r="AP34" s="38">
        <f t="shared" si="24"/>
        <v>0</v>
      </c>
      <c r="AQ34" s="38"/>
      <c r="AR34" s="38"/>
      <c r="AS34" s="38"/>
      <c r="AT34" s="38"/>
      <c r="AU34" s="38"/>
      <c r="AV34" s="38"/>
      <c r="AW34" s="38"/>
      <c r="AX34" s="38"/>
      <c r="AY34" s="38"/>
      <c r="AZ34" s="38">
        <v>108</v>
      </c>
      <c r="BA34" s="38"/>
      <c r="BB34" s="38"/>
      <c r="BC34" s="38"/>
      <c r="BD34" s="38"/>
    </row>
    <row r="35" spans="1:56" s="42" customFormat="1" ht="63.75" x14ac:dyDescent="0.25">
      <c r="A35" s="55" t="s">
        <v>92</v>
      </c>
      <c r="B35" s="56" t="s">
        <v>93</v>
      </c>
      <c r="C35" s="53"/>
      <c r="D35" s="53"/>
      <c r="E35" s="53"/>
      <c r="F35" s="53"/>
      <c r="G35" s="53"/>
      <c r="H35" s="53"/>
      <c r="I35" s="39">
        <f>SUM(J35+K35+L35+M35+I38+I39)</f>
        <v>474</v>
      </c>
      <c r="J35" s="39">
        <f t="shared" ref="J35:AO35" si="25">SUM(J36:J39)</f>
        <v>22</v>
      </c>
      <c r="K35" s="39">
        <f>SUM(AQ35+AV35+BA35)</f>
        <v>18</v>
      </c>
      <c r="L35" s="39">
        <f>AR35+AW35+BB35</f>
        <v>10</v>
      </c>
      <c r="M35" s="39">
        <f t="shared" si="25"/>
        <v>280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>
        <f t="shared" si="25"/>
        <v>0</v>
      </c>
      <c r="AG35" s="39">
        <f t="shared" si="25"/>
        <v>0</v>
      </c>
      <c r="AH35" s="39">
        <f t="shared" si="25"/>
        <v>0</v>
      </c>
      <c r="AI35" s="39">
        <f t="shared" si="25"/>
        <v>0</v>
      </c>
      <c r="AJ35" s="39">
        <f t="shared" si="25"/>
        <v>0</v>
      </c>
      <c r="AK35" s="39">
        <f t="shared" si="25"/>
        <v>66</v>
      </c>
      <c r="AL35" s="39">
        <f t="shared" si="25"/>
        <v>0</v>
      </c>
      <c r="AM35" s="39">
        <f t="shared" si="25"/>
        <v>0</v>
      </c>
      <c r="AN35" s="39">
        <f t="shared" si="25"/>
        <v>2</v>
      </c>
      <c r="AO35" s="39">
        <f t="shared" si="25"/>
        <v>64</v>
      </c>
      <c r="AP35" s="39">
        <f t="shared" ref="AP35" si="26">SUM(AP36:AP39)</f>
        <v>138</v>
      </c>
      <c r="AQ35" s="39">
        <f t="shared" ref="AQ35" si="27">SUM(AQ36:AQ39)</f>
        <v>6</v>
      </c>
      <c r="AR35" s="39">
        <f t="shared" ref="AR35" si="28">SUM(AR36:AR39)</f>
        <v>2</v>
      </c>
      <c r="AS35" s="39">
        <f t="shared" ref="AS35" si="29">SUM(AS36:AS39)</f>
        <v>10</v>
      </c>
      <c r="AT35" s="39">
        <f t="shared" ref="AT35" si="30">SUM(AT36:AT39)</f>
        <v>120</v>
      </c>
      <c r="AU35" s="39">
        <f t="shared" ref="AU35" si="31">SUM(AU36:AU39)</f>
        <v>188</v>
      </c>
      <c r="AV35" s="39">
        <f t="shared" ref="AV35" si="32">SUM(AV36:AV39)</f>
        <v>6</v>
      </c>
      <c r="AW35" s="39">
        <f t="shared" ref="AW35" si="33">SUM(AW36:AW39)</f>
        <v>4</v>
      </c>
      <c r="AX35" s="39">
        <f t="shared" ref="AX35" si="34">SUM(AX36:AX39)</f>
        <v>10</v>
      </c>
      <c r="AY35" s="39">
        <f t="shared" ref="AY35" si="35">SUM(AY36:AY39)</f>
        <v>96</v>
      </c>
      <c r="AZ35" s="39">
        <f t="shared" ref="AZ35" si="36">SUM(AZ36:AZ39)</f>
        <v>72</v>
      </c>
      <c r="BA35" s="39">
        <v>6</v>
      </c>
      <c r="BB35" s="39">
        <v>4</v>
      </c>
      <c r="BC35" s="39">
        <f t="shared" ref="BC35" si="37">SUM(BC36:BC39)</f>
        <v>0</v>
      </c>
      <c r="BD35" s="39">
        <f t="shared" ref="BD35" si="38">SUM(BD36:BD39)</f>
        <v>0</v>
      </c>
    </row>
    <row r="36" spans="1:56" s="42" customFormat="1" ht="41.45" customHeight="1" x14ac:dyDescent="0.25">
      <c r="A36" s="21" t="s">
        <v>61</v>
      </c>
      <c r="B36" s="22" t="s">
        <v>94</v>
      </c>
      <c r="C36" s="53"/>
      <c r="D36" s="53"/>
      <c r="E36" s="53" t="s">
        <v>56</v>
      </c>
      <c r="F36" s="53" t="s">
        <v>16</v>
      </c>
      <c r="G36" s="53"/>
      <c r="H36" s="53"/>
      <c r="I36" s="57">
        <f>SUM(J36:M36)</f>
        <v>154</v>
      </c>
      <c r="J36" s="38">
        <f>AI36+AN36+AS36+AX36</f>
        <v>10</v>
      </c>
      <c r="K36" s="42">
        <f>AG36+AL36+AQ36+AV36</f>
        <v>6</v>
      </c>
      <c r="L36" s="38">
        <f>AH36+AM36+AR36+AW36</f>
        <v>2</v>
      </c>
      <c r="M36" s="38">
        <f>AJ36+AO36+AT36+AY36</f>
        <v>136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>
        <f>SUM(AG36:AJ36)</f>
        <v>0</v>
      </c>
      <c r="AG36" s="38"/>
      <c r="AH36" s="38"/>
      <c r="AI36" s="38"/>
      <c r="AJ36" s="38"/>
      <c r="AK36" s="38">
        <f>SUM(AL36:AO36)</f>
        <v>66</v>
      </c>
      <c r="AL36" s="38"/>
      <c r="AM36" s="38"/>
      <c r="AN36" s="38">
        <v>2</v>
      </c>
      <c r="AO36" s="38">
        <v>64</v>
      </c>
      <c r="AP36" s="38">
        <f>SUM(AQ36:AT36)</f>
        <v>88</v>
      </c>
      <c r="AQ36" s="38">
        <v>6</v>
      </c>
      <c r="AR36" s="38">
        <v>2</v>
      </c>
      <c r="AS36" s="38">
        <v>8</v>
      </c>
      <c r="AT36" s="38">
        <v>72</v>
      </c>
      <c r="AU36" s="38">
        <f>SUM(AV36:AY36)</f>
        <v>0</v>
      </c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56" s="42" customFormat="1" ht="36.6" customHeight="1" x14ac:dyDescent="0.25">
      <c r="A37" s="21" t="s">
        <v>95</v>
      </c>
      <c r="B37" s="22" t="s">
        <v>96</v>
      </c>
      <c r="C37" s="53"/>
      <c r="D37" s="53"/>
      <c r="E37" s="53"/>
      <c r="F37" s="53" t="s">
        <v>56</v>
      </c>
      <c r="G37" s="53" t="s">
        <v>16</v>
      </c>
      <c r="H37" s="53"/>
      <c r="I37" s="57">
        <f t="shared" ref="I37" si="39">SUM(J37:M37)</f>
        <v>166</v>
      </c>
      <c r="J37" s="38">
        <f t="shared" ref="J37:J39" si="40">AI37+AN37+AS37+AX37</f>
        <v>12</v>
      </c>
      <c r="K37" s="42">
        <f t="shared" ref="K37:K39" si="41">AG37+AL37+AQ37+AV37</f>
        <v>6</v>
      </c>
      <c r="L37" s="38">
        <f t="shared" ref="L37:L39" si="42">AH37+AM37+AR37+AW37</f>
        <v>4</v>
      </c>
      <c r="M37" s="38">
        <f t="shared" ref="M37:M39" si="43">AJ37+AO37+AT37+AY37</f>
        <v>144</v>
      </c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>
        <f t="shared" ref="AF37:AF39" si="44">SUM(AG37:AJ37)</f>
        <v>0</v>
      </c>
      <c r="AG37" s="38"/>
      <c r="AH37" s="38"/>
      <c r="AI37" s="38"/>
      <c r="AJ37" s="38"/>
      <c r="AK37" s="38">
        <f t="shared" ref="AK37:AK39" si="45">SUM(AL37:AO37)</f>
        <v>0</v>
      </c>
      <c r="AL37" s="38"/>
      <c r="AM37" s="38"/>
      <c r="AN37" s="38"/>
      <c r="AO37" s="38"/>
      <c r="AP37" s="38">
        <f t="shared" ref="AP37:AP39" si="46">SUM(AQ37:AT37)</f>
        <v>50</v>
      </c>
      <c r="AQ37" s="38"/>
      <c r="AR37" s="38"/>
      <c r="AS37" s="38">
        <v>2</v>
      </c>
      <c r="AT37" s="38">
        <v>48</v>
      </c>
      <c r="AU37" s="38">
        <f t="shared" ref="AU37:AU39" si="47">SUM(AV37:AY37)</f>
        <v>116</v>
      </c>
      <c r="AV37" s="38">
        <v>6</v>
      </c>
      <c r="AW37" s="38">
        <v>4</v>
      </c>
      <c r="AX37" s="38">
        <v>10</v>
      </c>
      <c r="AY37" s="38">
        <v>96</v>
      </c>
      <c r="AZ37" s="38"/>
      <c r="BA37" s="38"/>
      <c r="BB37" s="38"/>
      <c r="BC37" s="38"/>
      <c r="BD37" s="38"/>
    </row>
    <row r="38" spans="1:56" s="42" customFormat="1" x14ac:dyDescent="0.25">
      <c r="A38" s="55" t="s">
        <v>97</v>
      </c>
      <c r="B38" s="59" t="s">
        <v>89</v>
      </c>
      <c r="C38" s="53"/>
      <c r="D38" s="53"/>
      <c r="E38" s="53"/>
      <c r="F38" s="58"/>
      <c r="G38" s="53" t="s">
        <v>56</v>
      </c>
      <c r="H38" s="53"/>
      <c r="I38" s="57">
        <f>SUM(AU38)</f>
        <v>72</v>
      </c>
      <c r="J38" s="38">
        <f t="shared" si="40"/>
        <v>0</v>
      </c>
      <c r="K38" s="42">
        <f t="shared" si="41"/>
        <v>0</v>
      </c>
      <c r="L38" s="38">
        <f t="shared" si="42"/>
        <v>0</v>
      </c>
      <c r="M38" s="38">
        <f t="shared" si="43"/>
        <v>0</v>
      </c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>
        <f t="shared" si="44"/>
        <v>0</v>
      </c>
      <c r="AG38" s="38"/>
      <c r="AH38" s="38"/>
      <c r="AI38" s="38"/>
      <c r="AJ38" s="38"/>
      <c r="AK38" s="38">
        <f t="shared" si="45"/>
        <v>0</v>
      </c>
      <c r="AL38" s="38"/>
      <c r="AM38" s="38"/>
      <c r="AN38" s="38"/>
      <c r="AO38" s="38"/>
      <c r="AP38" s="38"/>
      <c r="AQ38" s="38"/>
      <c r="AR38" s="38"/>
      <c r="AS38" s="38"/>
      <c r="AT38" s="38"/>
      <c r="AU38" s="38">
        <v>72</v>
      </c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s="42" customFormat="1" x14ac:dyDescent="0.25">
      <c r="A39" s="55" t="s">
        <v>98</v>
      </c>
      <c r="B39" s="56" t="s">
        <v>91</v>
      </c>
      <c r="C39" s="53"/>
      <c r="D39" s="53"/>
      <c r="E39" s="53"/>
      <c r="F39" s="53"/>
      <c r="G39" s="53"/>
      <c r="H39" s="58" t="s">
        <v>56</v>
      </c>
      <c r="I39" s="57">
        <f>SUM(AZ39)</f>
        <v>72</v>
      </c>
      <c r="J39" s="38">
        <f t="shared" si="40"/>
        <v>0</v>
      </c>
      <c r="K39" s="42">
        <f t="shared" si="41"/>
        <v>0</v>
      </c>
      <c r="L39" s="38">
        <f t="shared" si="42"/>
        <v>0</v>
      </c>
      <c r="M39" s="38">
        <f t="shared" si="43"/>
        <v>0</v>
      </c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>
        <f t="shared" si="44"/>
        <v>0</v>
      </c>
      <c r="AG39" s="38"/>
      <c r="AH39" s="38"/>
      <c r="AI39" s="38"/>
      <c r="AJ39" s="38"/>
      <c r="AK39" s="38">
        <f t="shared" si="45"/>
        <v>0</v>
      </c>
      <c r="AL39" s="38"/>
      <c r="AM39" s="38"/>
      <c r="AN39" s="38"/>
      <c r="AO39" s="38"/>
      <c r="AP39" s="38">
        <f t="shared" si="46"/>
        <v>0</v>
      </c>
      <c r="AQ39" s="38"/>
      <c r="AR39" s="38"/>
      <c r="AS39" s="38"/>
      <c r="AT39" s="38"/>
      <c r="AU39" s="38">
        <f t="shared" si="47"/>
        <v>0</v>
      </c>
      <c r="AV39" s="38"/>
      <c r="AW39" s="38"/>
      <c r="AX39" s="38"/>
      <c r="AY39" s="38"/>
      <c r="AZ39" s="38">
        <v>72</v>
      </c>
      <c r="BA39" s="38"/>
      <c r="BB39" s="38"/>
      <c r="BC39" s="38"/>
      <c r="BD39" s="38"/>
    </row>
    <row r="40" spans="1:56" s="42" customFormat="1" ht="38.25" x14ac:dyDescent="0.25">
      <c r="A40" s="25" t="s">
        <v>99</v>
      </c>
      <c r="B40" s="26" t="s">
        <v>100</v>
      </c>
      <c r="C40" s="32"/>
      <c r="D40" s="32"/>
      <c r="E40" s="32"/>
      <c r="F40" s="32"/>
      <c r="G40" s="32"/>
      <c r="H40" s="32" t="s">
        <v>16</v>
      </c>
      <c r="I40" s="14">
        <f>J40+K40+L40+M40+I43+I44</f>
        <v>376</v>
      </c>
      <c r="J40" s="7">
        <f>AQ40+AV40+BA40</f>
        <v>18</v>
      </c>
      <c r="K40" s="7">
        <f>AQ40+AV40+BA40</f>
        <v>18</v>
      </c>
      <c r="L40" s="7">
        <f>AR40+AW40+BB40</f>
        <v>10</v>
      </c>
      <c r="M40" s="7">
        <f>SUM(M41:M44)</f>
        <v>168</v>
      </c>
      <c r="N40" s="7"/>
      <c r="O40" s="7">
        <v>30</v>
      </c>
      <c r="P40" s="7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>
        <f>SUM(AP41:AP44)</f>
        <v>88</v>
      </c>
      <c r="AQ40" s="8">
        <f t="shared" ref="AQ40:AZ40" si="48">SUM(AQ41:AQ44)</f>
        <v>6</v>
      </c>
      <c r="AR40" s="8">
        <f t="shared" si="48"/>
        <v>2</v>
      </c>
      <c r="AS40" s="8">
        <f t="shared" si="48"/>
        <v>8</v>
      </c>
      <c r="AT40" s="8">
        <f t="shared" si="48"/>
        <v>72</v>
      </c>
      <c r="AU40" s="8">
        <f t="shared" si="48"/>
        <v>188</v>
      </c>
      <c r="AV40" s="8">
        <f t="shared" si="48"/>
        <v>6</v>
      </c>
      <c r="AW40" s="8">
        <f t="shared" si="48"/>
        <v>4</v>
      </c>
      <c r="AX40" s="8">
        <f t="shared" si="48"/>
        <v>10</v>
      </c>
      <c r="AY40" s="8">
        <f t="shared" si="48"/>
        <v>96</v>
      </c>
      <c r="AZ40" s="8">
        <f t="shared" si="48"/>
        <v>90</v>
      </c>
      <c r="BA40" s="8">
        <v>6</v>
      </c>
      <c r="BB40" s="8">
        <v>4</v>
      </c>
      <c r="BC40" s="8"/>
      <c r="BD40" s="8"/>
    </row>
    <row r="41" spans="1:56" s="42" customFormat="1" ht="25.5" x14ac:dyDescent="0.25">
      <c r="A41" s="21" t="s">
        <v>101</v>
      </c>
      <c r="B41" s="22" t="s">
        <v>102</v>
      </c>
      <c r="C41" s="60"/>
      <c r="D41" s="60"/>
      <c r="E41" s="60"/>
      <c r="F41" s="60" t="s">
        <v>16</v>
      </c>
      <c r="G41" s="58"/>
      <c r="H41" s="60"/>
      <c r="I41" s="41">
        <f>J41+K41+L41+M41</f>
        <v>88</v>
      </c>
      <c r="J41" s="40">
        <f>AS41+AX41</f>
        <v>8</v>
      </c>
      <c r="K41" s="40">
        <f>AQ41+AV41</f>
        <v>6</v>
      </c>
      <c r="L41" s="40">
        <f>SUM(AR41+AW41)</f>
        <v>2</v>
      </c>
      <c r="M41" s="40">
        <f>SUM(AT41,AY41)</f>
        <v>72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>
        <f>SUM(AQ41:AT41)</f>
        <v>88</v>
      </c>
      <c r="AQ41" s="40">
        <v>6</v>
      </c>
      <c r="AR41" s="40">
        <v>2</v>
      </c>
      <c r="AS41" s="40">
        <v>8</v>
      </c>
      <c r="AT41" s="40">
        <v>72</v>
      </c>
      <c r="AU41" s="40">
        <f>AV41+AW41+AX41+AY41</f>
        <v>0</v>
      </c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56" s="42" customFormat="1" ht="25.5" x14ac:dyDescent="0.25">
      <c r="A42" s="21" t="s">
        <v>103</v>
      </c>
      <c r="B42" s="22" t="s">
        <v>104</v>
      </c>
      <c r="C42" s="53"/>
      <c r="D42" s="53"/>
      <c r="E42" s="53"/>
      <c r="F42" s="53"/>
      <c r="G42" s="58" t="s">
        <v>16</v>
      </c>
      <c r="H42" s="53"/>
      <c r="I42" s="41">
        <f t="shared" ref="I42" si="49">J42+K42+L42+M42</f>
        <v>116</v>
      </c>
      <c r="J42" s="38">
        <f>AX42</f>
        <v>10</v>
      </c>
      <c r="K42" s="38">
        <f>AV42</f>
        <v>6</v>
      </c>
      <c r="L42" s="38">
        <f>AW42</f>
        <v>4</v>
      </c>
      <c r="M42" s="38">
        <f>AY42</f>
        <v>96</v>
      </c>
      <c r="N42" s="38"/>
      <c r="O42" s="38">
        <v>30</v>
      </c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40">
        <f t="shared" ref="AP42:AP44" si="50">SUM(AQ42:AT42)</f>
        <v>0</v>
      </c>
      <c r="AQ42" s="38"/>
      <c r="AR42" s="38"/>
      <c r="AS42" s="38"/>
      <c r="AT42" s="38"/>
      <c r="AU42" s="40">
        <f t="shared" ref="AU42:AU44" si="51">AV42+AW42+AX42+AY42</f>
        <v>116</v>
      </c>
      <c r="AV42" s="38">
        <v>6</v>
      </c>
      <c r="AW42" s="38">
        <v>4</v>
      </c>
      <c r="AX42" s="38">
        <v>10</v>
      </c>
      <c r="AY42" s="38">
        <v>96</v>
      </c>
      <c r="AZ42" s="38"/>
      <c r="BA42" s="38"/>
      <c r="BB42" s="38"/>
      <c r="BC42" s="38"/>
      <c r="BD42" s="38"/>
    </row>
    <row r="43" spans="1:56" s="42" customFormat="1" x14ac:dyDescent="0.25">
      <c r="A43" s="55" t="s">
        <v>105</v>
      </c>
      <c r="B43" s="56" t="s">
        <v>89</v>
      </c>
      <c r="C43" s="53"/>
      <c r="D43" s="53"/>
      <c r="E43" s="53"/>
      <c r="F43" s="53"/>
      <c r="G43" s="58" t="s">
        <v>56</v>
      </c>
      <c r="H43" s="53"/>
      <c r="I43" s="41">
        <f>AU43</f>
        <v>72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40">
        <f t="shared" si="50"/>
        <v>0</v>
      </c>
      <c r="AQ43" s="38"/>
      <c r="AR43" s="38"/>
      <c r="AS43" s="38"/>
      <c r="AT43" s="38"/>
      <c r="AU43" s="40">
        <v>72</v>
      </c>
      <c r="AV43" s="38"/>
      <c r="AW43" s="38"/>
      <c r="AX43" s="38"/>
      <c r="AY43" s="38"/>
      <c r="AZ43" s="38"/>
      <c r="BA43" s="38"/>
      <c r="BB43" s="38"/>
      <c r="BC43" s="38"/>
      <c r="BD43" s="38"/>
    </row>
    <row r="44" spans="1:56" s="42" customFormat="1" x14ac:dyDescent="0.25">
      <c r="A44" s="55" t="s">
        <v>106</v>
      </c>
      <c r="B44" s="56" t="s">
        <v>91</v>
      </c>
      <c r="C44" s="53"/>
      <c r="D44" s="53"/>
      <c r="E44" s="53"/>
      <c r="F44" s="53"/>
      <c r="G44" s="58"/>
      <c r="H44" s="53" t="s">
        <v>56</v>
      </c>
      <c r="I44" s="41">
        <f>AZ44</f>
        <v>90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40">
        <f t="shared" si="50"/>
        <v>0</v>
      </c>
      <c r="AQ44" s="38"/>
      <c r="AR44" s="38"/>
      <c r="AS44" s="38"/>
      <c r="AT44" s="38"/>
      <c r="AU44" s="40">
        <f t="shared" si="51"/>
        <v>0</v>
      </c>
      <c r="AV44" s="38"/>
      <c r="AW44" s="38"/>
      <c r="AX44" s="38"/>
      <c r="AY44" s="38"/>
      <c r="AZ44" s="38">
        <v>90</v>
      </c>
      <c r="BA44" s="38"/>
      <c r="BB44" s="38"/>
      <c r="BC44" s="38"/>
      <c r="BD44" s="38"/>
    </row>
    <row r="45" spans="1:56" s="42" customFormat="1" ht="76.150000000000006" customHeight="1" x14ac:dyDescent="0.25">
      <c r="A45" s="25" t="s">
        <v>107</v>
      </c>
      <c r="B45" s="28" t="s">
        <v>108</v>
      </c>
      <c r="C45" s="32"/>
      <c r="D45" s="32"/>
      <c r="E45" s="32"/>
      <c r="F45" s="32"/>
      <c r="G45" s="37"/>
      <c r="H45" s="32" t="s">
        <v>16</v>
      </c>
      <c r="I45" s="27">
        <f>J45+K45+L45+M45+I48+I49</f>
        <v>272</v>
      </c>
      <c r="J45" s="8">
        <f>SUM(J46:J47)</f>
        <v>8</v>
      </c>
      <c r="K45" s="8">
        <f>AB45+AG45+BA45</f>
        <v>18</v>
      </c>
      <c r="L45" s="8">
        <f>BB45+AH45+AC45</f>
        <v>12</v>
      </c>
      <c r="M45" s="8">
        <f>SUM(M46:M47)</f>
        <v>126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>
        <f>AA46+AA47+AA48</f>
        <v>68</v>
      </c>
      <c r="AB45" s="8">
        <f t="shared" ref="AB45:AE45" si="52">AB46+AB47+AB48</f>
        <v>6</v>
      </c>
      <c r="AC45" s="8">
        <f t="shared" si="52"/>
        <v>2</v>
      </c>
      <c r="AD45" s="8">
        <f t="shared" si="52"/>
        <v>4</v>
      </c>
      <c r="AE45" s="8">
        <f t="shared" si="52"/>
        <v>56</v>
      </c>
      <c r="AF45" s="8">
        <f>SUM(AF46:AF48)</f>
        <v>120</v>
      </c>
      <c r="AG45" s="8">
        <f t="shared" ref="AG45:AJ45" si="53">SUM(AG46:AG48)</f>
        <v>6</v>
      </c>
      <c r="AH45" s="8">
        <f t="shared" si="53"/>
        <v>4</v>
      </c>
      <c r="AI45" s="8">
        <f t="shared" si="53"/>
        <v>4</v>
      </c>
      <c r="AJ45" s="8">
        <f t="shared" si="53"/>
        <v>70</v>
      </c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>
        <f>SUM(AZ46:AZ49)</f>
        <v>72</v>
      </c>
      <c r="BA45" s="8">
        <v>6</v>
      </c>
      <c r="BB45" s="8">
        <v>6</v>
      </c>
      <c r="BC45" s="8"/>
      <c r="BD45" s="8"/>
    </row>
    <row r="46" spans="1:56" s="42" customFormat="1" ht="38.25" x14ac:dyDescent="0.25">
      <c r="A46" s="21" t="s">
        <v>62</v>
      </c>
      <c r="B46" s="22" t="s">
        <v>109</v>
      </c>
      <c r="C46" s="53" t="s">
        <v>16</v>
      </c>
      <c r="D46" s="53"/>
      <c r="E46" s="53"/>
      <c r="F46" s="53"/>
      <c r="G46" s="53"/>
      <c r="H46" s="58"/>
      <c r="I46" s="57">
        <f>J46+K46+L46+M46</f>
        <v>68</v>
      </c>
      <c r="J46" s="38">
        <f>AD46</f>
        <v>4</v>
      </c>
      <c r="K46" s="38">
        <f>AB46</f>
        <v>6</v>
      </c>
      <c r="L46" s="38">
        <f>AC46</f>
        <v>2</v>
      </c>
      <c r="M46" s="38">
        <f>AE46</f>
        <v>56</v>
      </c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>
        <f>AB46+AC46+AD46+AE46</f>
        <v>68</v>
      </c>
      <c r="AB46" s="38">
        <v>6</v>
      </c>
      <c r="AC46" s="38">
        <v>2</v>
      </c>
      <c r="AD46" s="38">
        <v>4</v>
      </c>
      <c r="AE46" s="38">
        <v>56</v>
      </c>
      <c r="AF46" s="38">
        <f>AG46+AH46+AI46+AJ46</f>
        <v>0</v>
      </c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</row>
    <row r="47" spans="1:56" s="42" customFormat="1" ht="39.6" customHeight="1" x14ac:dyDescent="0.25">
      <c r="A47" s="21" t="s">
        <v>110</v>
      </c>
      <c r="B47" s="22" t="s">
        <v>111</v>
      </c>
      <c r="C47" s="53"/>
      <c r="D47" s="53" t="s">
        <v>16</v>
      </c>
      <c r="E47" s="53"/>
      <c r="F47" s="53"/>
      <c r="G47" s="53"/>
      <c r="H47" s="58"/>
      <c r="I47" s="57">
        <f>J47+K47+L47+M47</f>
        <v>84</v>
      </c>
      <c r="J47" s="38">
        <f>AI47</f>
        <v>4</v>
      </c>
      <c r="K47" s="38">
        <f>AG47</f>
        <v>6</v>
      </c>
      <c r="L47" s="38">
        <f>AH47</f>
        <v>4</v>
      </c>
      <c r="M47" s="38">
        <f>AJ47</f>
        <v>70</v>
      </c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>
        <f>AB47+AC47+AD47+AE47</f>
        <v>0</v>
      </c>
      <c r="AB47" s="38"/>
      <c r="AC47" s="38"/>
      <c r="AD47" s="38"/>
      <c r="AE47" s="38"/>
      <c r="AF47" s="38">
        <f>AG47+AH47+AI47+AJ47</f>
        <v>84</v>
      </c>
      <c r="AG47" s="38">
        <v>6</v>
      </c>
      <c r="AH47" s="38">
        <v>4</v>
      </c>
      <c r="AI47" s="38">
        <v>4</v>
      </c>
      <c r="AJ47" s="38">
        <v>70</v>
      </c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</row>
    <row r="48" spans="1:56" s="42" customFormat="1" x14ac:dyDescent="0.25">
      <c r="A48" s="55" t="s">
        <v>112</v>
      </c>
      <c r="B48" s="56" t="s">
        <v>89</v>
      </c>
      <c r="C48" s="53"/>
      <c r="D48" s="53" t="s">
        <v>56</v>
      </c>
      <c r="E48" s="53"/>
      <c r="F48" s="53"/>
      <c r="G48" s="53"/>
      <c r="H48" s="58"/>
      <c r="I48" s="57">
        <v>36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>
        <v>36</v>
      </c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</row>
    <row r="49" spans="1:56" s="42" customFormat="1" x14ac:dyDescent="0.25">
      <c r="A49" s="55" t="s">
        <v>113</v>
      </c>
      <c r="B49" s="56" t="s">
        <v>91</v>
      </c>
      <c r="C49" s="53"/>
      <c r="D49" s="53"/>
      <c r="E49" s="53"/>
      <c r="F49" s="53"/>
      <c r="G49" s="53"/>
      <c r="H49" s="58" t="s">
        <v>56</v>
      </c>
      <c r="I49" s="57">
        <v>72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>
        <v>72</v>
      </c>
      <c r="BA49" s="38"/>
      <c r="BB49" s="38"/>
      <c r="BC49" s="38"/>
      <c r="BD49" s="38"/>
    </row>
    <row r="50" spans="1:56" s="42" customFormat="1" ht="63.75" x14ac:dyDescent="0.25">
      <c r="A50" s="25" t="s">
        <v>114</v>
      </c>
      <c r="B50" s="26" t="s">
        <v>115</v>
      </c>
      <c r="C50" s="32"/>
      <c r="D50" s="32"/>
      <c r="E50" s="32"/>
      <c r="F50" s="32"/>
      <c r="G50" s="32"/>
      <c r="H50" s="37" t="s">
        <v>16</v>
      </c>
      <c r="I50" s="27">
        <f>J50+K50+L50+M50+I54+I55</f>
        <v>586</v>
      </c>
      <c r="J50" s="8">
        <f>J51+J52+J53</f>
        <v>18</v>
      </c>
      <c r="K50" s="8">
        <f>AG50+AL50+AQ50+AV50+BA50</f>
        <v>18</v>
      </c>
      <c r="L50" s="8">
        <f>BB50+AW50+AR50+AM50+AH50</f>
        <v>10</v>
      </c>
      <c r="M50" s="8">
        <f>SUM(M51:M55)</f>
        <v>288</v>
      </c>
      <c r="N50" s="8"/>
      <c r="O50" s="8">
        <v>30</v>
      </c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>
        <f>SUM(AF51:AF55)</f>
        <v>146</v>
      </c>
      <c r="AG50" s="8">
        <f t="shared" ref="AG50:AO50" si="54">SUM(AG51:AG55)</f>
        <v>6</v>
      </c>
      <c r="AH50" s="8">
        <f t="shared" si="54"/>
        <v>2</v>
      </c>
      <c r="AI50" s="8">
        <f t="shared" si="54"/>
        <v>4</v>
      </c>
      <c r="AJ50" s="8">
        <f t="shared" si="54"/>
        <v>98</v>
      </c>
      <c r="AK50" s="8">
        <f>SUM(AK51:AK55)</f>
        <v>112</v>
      </c>
      <c r="AL50" s="8">
        <f t="shared" si="54"/>
        <v>6</v>
      </c>
      <c r="AM50" s="8">
        <f t="shared" si="54"/>
        <v>2</v>
      </c>
      <c r="AN50" s="8">
        <f t="shared" si="54"/>
        <v>4</v>
      </c>
      <c r="AO50" s="8">
        <f t="shared" si="54"/>
        <v>64</v>
      </c>
      <c r="AP50" s="8">
        <f t="shared" ref="AP50" si="55">SUM(AP51:AP55)</f>
        <v>50</v>
      </c>
      <c r="AQ50" s="8">
        <f t="shared" ref="AQ50" si="56">SUM(AQ51:AQ55)</f>
        <v>0</v>
      </c>
      <c r="AR50" s="8">
        <f t="shared" ref="AR50" si="57">SUM(AR51:AR55)</f>
        <v>0</v>
      </c>
      <c r="AS50" s="8">
        <f t="shared" ref="AS50" si="58">SUM(AS51:AS55)</f>
        <v>2</v>
      </c>
      <c r="AT50" s="8">
        <f t="shared" ref="AT50" si="59">SUM(AT51:AT55)</f>
        <v>48</v>
      </c>
      <c r="AU50" s="8">
        <f t="shared" ref="AU50" si="60">SUM(AU51:AU55)</f>
        <v>158</v>
      </c>
      <c r="AV50" s="8">
        <f t="shared" ref="AV50" si="61">SUM(AV51:AV55)</f>
        <v>0</v>
      </c>
      <c r="AW50" s="8">
        <f t="shared" ref="AW50" si="62">SUM(AW51:AW55)</f>
        <v>0</v>
      </c>
      <c r="AX50" s="8">
        <f t="shared" ref="AX50" si="63">SUM(AX51:AX55)</f>
        <v>8</v>
      </c>
      <c r="AY50" s="8">
        <f t="shared" ref="AY50" si="64">SUM(AY51:AY55)</f>
        <v>78</v>
      </c>
      <c r="AZ50" s="8">
        <f t="shared" ref="AZ50" si="65">SUM(AZ51:AZ55)</f>
        <v>108</v>
      </c>
      <c r="BA50" s="8">
        <v>6</v>
      </c>
      <c r="BB50" s="8">
        <v>6</v>
      </c>
      <c r="BC50" s="8"/>
      <c r="BD50" s="8"/>
    </row>
    <row r="51" spans="1:56" s="42" customFormat="1" ht="38.25" x14ac:dyDescent="0.25">
      <c r="A51" s="21" t="s">
        <v>116</v>
      </c>
      <c r="B51" s="22" t="s">
        <v>117</v>
      </c>
      <c r="C51" s="53"/>
      <c r="D51" s="53" t="s">
        <v>16</v>
      </c>
      <c r="E51" s="53"/>
      <c r="F51" s="53"/>
      <c r="G51" s="53"/>
      <c r="H51" s="58"/>
      <c r="I51" s="57">
        <f>SUM(J51:N51)</f>
        <v>110</v>
      </c>
      <c r="J51" s="38">
        <f>AI51+AN51+AS51+AX51</f>
        <v>4</v>
      </c>
      <c r="K51" s="38">
        <f>AG51+AL51+AQ51+AV51</f>
        <v>6</v>
      </c>
      <c r="L51" s="38">
        <f>AH51+AM51+AR51+AW51</f>
        <v>2</v>
      </c>
      <c r="M51" s="38">
        <f>AJ51+AO51+AT51+AY51</f>
        <v>98</v>
      </c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>
        <f>SUM(AG51:AJ51)</f>
        <v>110</v>
      </c>
      <c r="AG51" s="38">
        <v>6</v>
      </c>
      <c r="AH51" s="38">
        <v>2</v>
      </c>
      <c r="AI51" s="38">
        <v>4</v>
      </c>
      <c r="AJ51" s="38">
        <v>98</v>
      </c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:56" s="42" customFormat="1" ht="25.5" x14ac:dyDescent="0.25">
      <c r="A52" s="21" t="s">
        <v>118</v>
      </c>
      <c r="B52" s="22" t="s">
        <v>119</v>
      </c>
      <c r="C52" s="53"/>
      <c r="D52" s="53"/>
      <c r="E52" s="53" t="s">
        <v>16</v>
      </c>
      <c r="F52" s="53"/>
      <c r="G52" s="53"/>
      <c r="H52" s="58"/>
      <c r="I52" s="57">
        <f t="shared" ref="I52:I53" si="66">SUM(J52:N52)</f>
        <v>76</v>
      </c>
      <c r="J52" s="38">
        <f t="shared" ref="J52:J55" si="67">AI52+AN52+AS52+AX52</f>
        <v>4</v>
      </c>
      <c r="K52" s="38">
        <f t="shared" ref="K52:K55" si="68">AG52+AL52+AQ52+AV52</f>
        <v>6</v>
      </c>
      <c r="L52" s="38">
        <f t="shared" ref="L52:L55" si="69">AH52+AM52+AR52+AW52</f>
        <v>2</v>
      </c>
      <c r="M52" s="38">
        <f t="shared" ref="M52:M55" si="70">AJ52+AO52+AT52+AY52</f>
        <v>64</v>
      </c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>
        <f>SUM(AL52:AO52)</f>
        <v>76</v>
      </c>
      <c r="AL52" s="38">
        <v>6</v>
      </c>
      <c r="AM52" s="38">
        <v>2</v>
      </c>
      <c r="AN52" s="38">
        <v>4</v>
      </c>
      <c r="AO52" s="38">
        <v>64</v>
      </c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</row>
    <row r="53" spans="1:56" s="42" customFormat="1" ht="63.75" x14ac:dyDescent="0.25">
      <c r="A53" s="21" t="s">
        <v>120</v>
      </c>
      <c r="B53" s="22" t="s">
        <v>121</v>
      </c>
      <c r="C53" s="53"/>
      <c r="D53" s="53"/>
      <c r="E53" s="53"/>
      <c r="F53" s="53" t="s">
        <v>56</v>
      </c>
      <c r="G53" s="53" t="s">
        <v>56</v>
      </c>
      <c r="H53" s="58"/>
      <c r="I53" s="57">
        <f t="shared" si="66"/>
        <v>136</v>
      </c>
      <c r="J53" s="38">
        <f t="shared" si="67"/>
        <v>10</v>
      </c>
      <c r="K53" s="38">
        <f t="shared" si="68"/>
        <v>0</v>
      </c>
      <c r="L53" s="38">
        <f t="shared" si="69"/>
        <v>0</v>
      </c>
      <c r="M53" s="38">
        <f t="shared" si="70"/>
        <v>126</v>
      </c>
      <c r="N53" s="38"/>
      <c r="O53" s="38">
        <v>30</v>
      </c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>
        <f>SUM(AQ53:AT53)</f>
        <v>50</v>
      </c>
      <c r="AQ53" s="38"/>
      <c r="AR53" s="38"/>
      <c r="AS53" s="38">
        <v>2</v>
      </c>
      <c r="AT53" s="38">
        <v>48</v>
      </c>
      <c r="AU53" s="38">
        <f>SUM(AV53:AY53)</f>
        <v>86</v>
      </c>
      <c r="AV53" s="38"/>
      <c r="AW53" s="38"/>
      <c r="AX53" s="38">
        <v>8</v>
      </c>
      <c r="AY53" s="38">
        <v>78</v>
      </c>
      <c r="AZ53" s="38"/>
      <c r="BA53" s="38"/>
      <c r="BB53" s="38"/>
      <c r="BC53" s="38"/>
      <c r="BD53" s="38"/>
    </row>
    <row r="54" spans="1:56" s="42" customFormat="1" x14ac:dyDescent="0.25">
      <c r="A54" s="55" t="s">
        <v>122</v>
      </c>
      <c r="B54" s="56" t="s">
        <v>89</v>
      </c>
      <c r="C54" s="53"/>
      <c r="D54" s="53" t="s">
        <v>17</v>
      </c>
      <c r="E54" s="53" t="s">
        <v>17</v>
      </c>
      <c r="F54" s="53"/>
      <c r="G54" s="53" t="s">
        <v>56</v>
      </c>
      <c r="H54" s="58"/>
      <c r="I54" s="57">
        <v>144</v>
      </c>
      <c r="J54" s="38">
        <f t="shared" si="67"/>
        <v>0</v>
      </c>
      <c r="K54" s="38">
        <f t="shared" si="68"/>
        <v>0</v>
      </c>
      <c r="L54" s="38">
        <f t="shared" si="69"/>
        <v>0</v>
      </c>
      <c r="M54" s="38">
        <f t="shared" si="70"/>
        <v>0</v>
      </c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>
        <v>36</v>
      </c>
      <c r="AG54" s="38"/>
      <c r="AH54" s="38"/>
      <c r="AI54" s="38"/>
      <c r="AJ54" s="38"/>
      <c r="AK54" s="38">
        <v>36</v>
      </c>
      <c r="AL54" s="38"/>
      <c r="AM54" s="38"/>
      <c r="AN54" s="38"/>
      <c r="AO54" s="38"/>
      <c r="AP54" s="38"/>
      <c r="AQ54" s="38"/>
      <c r="AR54" s="38"/>
      <c r="AS54" s="38"/>
      <c r="AT54" s="38"/>
      <c r="AU54" s="38">
        <v>72</v>
      </c>
      <c r="AV54" s="38"/>
      <c r="AW54" s="38"/>
      <c r="AX54" s="38"/>
      <c r="AY54" s="38"/>
      <c r="AZ54" s="38"/>
      <c r="BA54" s="38"/>
      <c r="BB54" s="38"/>
      <c r="BC54" s="38"/>
      <c r="BD54" s="38"/>
    </row>
    <row r="55" spans="1:56" s="42" customFormat="1" x14ac:dyDescent="0.25">
      <c r="A55" s="55" t="s">
        <v>123</v>
      </c>
      <c r="B55" s="56" t="s">
        <v>91</v>
      </c>
      <c r="C55" s="53"/>
      <c r="D55" s="53"/>
      <c r="E55" s="53"/>
      <c r="F55" s="53"/>
      <c r="G55" s="53"/>
      <c r="H55" s="58" t="s">
        <v>56</v>
      </c>
      <c r="I55" s="57">
        <v>108</v>
      </c>
      <c r="J55" s="38">
        <f t="shared" si="67"/>
        <v>0</v>
      </c>
      <c r="K55" s="38">
        <f t="shared" si="68"/>
        <v>0</v>
      </c>
      <c r="L55" s="38">
        <f t="shared" si="69"/>
        <v>0</v>
      </c>
      <c r="M55" s="38">
        <f t="shared" si="70"/>
        <v>0</v>
      </c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>
        <v>108</v>
      </c>
      <c r="BA55" s="38"/>
      <c r="BB55" s="38"/>
      <c r="BC55" s="38"/>
      <c r="BD55" s="38"/>
    </row>
    <row r="56" spans="1:56" s="42" customFormat="1" ht="42" x14ac:dyDescent="0.25">
      <c r="A56" s="1" t="s">
        <v>124</v>
      </c>
      <c r="B56" s="19" t="s">
        <v>125</v>
      </c>
      <c r="C56" s="32"/>
      <c r="D56" s="32"/>
      <c r="E56" s="32"/>
      <c r="F56" s="32" t="s">
        <v>65</v>
      </c>
      <c r="G56" s="32"/>
      <c r="H56" s="32"/>
      <c r="I56" s="14">
        <f>J56+K56+L56+M56+I58</f>
        <v>352</v>
      </c>
      <c r="J56" s="7">
        <f>J57</f>
        <v>8</v>
      </c>
      <c r="K56" s="7">
        <v>6</v>
      </c>
      <c r="L56" s="7">
        <v>4</v>
      </c>
      <c r="M56" s="7">
        <f>M57</f>
        <v>136</v>
      </c>
      <c r="N56" s="7"/>
      <c r="O56" s="7"/>
      <c r="P56" s="7">
        <f>P58</f>
        <v>0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>
        <f>AJ57</f>
        <v>0</v>
      </c>
      <c r="AK56" s="8">
        <f>AK57+AK58</f>
        <v>88</v>
      </c>
      <c r="AL56" s="8">
        <f>AL57</f>
        <v>0</v>
      </c>
      <c r="AM56" s="8">
        <f>AM57</f>
        <v>0</v>
      </c>
      <c r="AN56" s="8">
        <f>AN57</f>
        <v>6</v>
      </c>
      <c r="AO56" s="8">
        <f>AO57</f>
        <v>82</v>
      </c>
      <c r="AP56" s="8">
        <f>AP57+AQ56+AR56</f>
        <v>66</v>
      </c>
      <c r="AQ56" s="8">
        <v>6</v>
      </c>
      <c r="AR56" s="8">
        <v>4</v>
      </c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</row>
    <row r="57" spans="1:56" s="42" customFormat="1" ht="76.5" x14ac:dyDescent="0.25">
      <c r="A57" s="21" t="s">
        <v>126</v>
      </c>
      <c r="B57" s="22" t="s">
        <v>127</v>
      </c>
      <c r="C57" s="53"/>
      <c r="D57" s="58"/>
      <c r="E57" s="53"/>
      <c r="F57" s="53"/>
      <c r="G57" s="53"/>
      <c r="H57" s="53"/>
      <c r="I57" s="57">
        <f>J57+K57+L57+M57</f>
        <v>144</v>
      </c>
      <c r="J57" s="38">
        <f>AN57+AS57</f>
        <v>8</v>
      </c>
      <c r="K57" s="38"/>
      <c r="L57" s="38"/>
      <c r="M57" s="38">
        <f>AO57+AT57</f>
        <v>136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>
        <f>SUM(AL57:AO57)</f>
        <v>88</v>
      </c>
      <c r="AL57" s="38"/>
      <c r="AM57" s="38"/>
      <c r="AN57" s="38">
        <v>6</v>
      </c>
      <c r="AO57" s="38">
        <v>82</v>
      </c>
      <c r="AP57" s="38">
        <f>SUM(AQ57:AT57)</f>
        <v>56</v>
      </c>
      <c r="AQ57" s="38"/>
      <c r="AR57" s="38"/>
      <c r="AS57" s="38">
        <v>2</v>
      </c>
      <c r="AT57" s="38">
        <v>54</v>
      </c>
      <c r="AU57" s="38"/>
      <c r="AV57" s="38"/>
      <c r="AW57" s="38"/>
      <c r="AX57" s="38"/>
      <c r="AY57" s="38"/>
      <c r="AZ57" s="38"/>
      <c r="BA57" s="38"/>
      <c r="BB57" s="38"/>
      <c r="BC57" s="38"/>
      <c r="BD57" s="38"/>
    </row>
    <row r="58" spans="1:56" s="42" customFormat="1" x14ac:dyDescent="0.25">
      <c r="A58" s="61" t="s">
        <v>128</v>
      </c>
      <c r="B58" s="62" t="s">
        <v>41</v>
      </c>
      <c r="C58" s="53"/>
      <c r="D58" s="58"/>
      <c r="E58" s="53"/>
      <c r="F58" s="53"/>
      <c r="G58" s="53"/>
      <c r="H58" s="53"/>
      <c r="I58" s="57">
        <v>198</v>
      </c>
      <c r="J58" s="38"/>
      <c r="K58" s="38"/>
      <c r="L58" s="38"/>
      <c r="M58" s="38"/>
      <c r="N58" s="38"/>
      <c r="O58" s="38"/>
      <c r="P58" s="38">
        <f>AF58+AK58</f>
        <v>0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>
        <v>198</v>
      </c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</row>
    <row r="59" spans="1:56" ht="19.899999999999999" customHeight="1" x14ac:dyDescent="0.25">
      <c r="A59" s="78" t="s">
        <v>42</v>
      </c>
      <c r="B59" s="79"/>
      <c r="C59" s="79"/>
      <c r="D59" s="79"/>
      <c r="E59" s="79"/>
      <c r="F59" s="79"/>
      <c r="G59" s="79"/>
      <c r="H59" s="79"/>
      <c r="I59" s="11"/>
      <c r="J59" s="12">
        <f>I10+I16+I29</f>
        <v>4104</v>
      </c>
      <c r="K59" s="12">
        <f>J10+J16+J29</f>
        <v>172</v>
      </c>
      <c r="L59" s="12">
        <f>K10+K16+K29</f>
        <v>132</v>
      </c>
      <c r="M59" s="12">
        <f t="shared" ref="M59:N59" si="71">L10+L16+L29</f>
        <v>80</v>
      </c>
      <c r="N59" s="12">
        <f t="shared" si="71"/>
        <v>2676</v>
      </c>
      <c r="O59" s="12">
        <f>O29</f>
        <v>90</v>
      </c>
      <c r="P59" s="12">
        <f>P30+P35+P40+P56</f>
        <v>0</v>
      </c>
      <c r="Q59" s="12" t="e">
        <f>#REF!</f>
        <v>#REF!</v>
      </c>
      <c r="R59" s="12" t="e">
        <f>#REF!</f>
        <v>#REF!</v>
      </c>
      <c r="S59" s="12" t="e">
        <f>#REF!</f>
        <v>#REF!</v>
      </c>
      <c r="T59" s="12"/>
      <c r="U59" s="24" t="e">
        <f>#REF!</f>
        <v>#REF!</v>
      </c>
      <c r="V59" s="12" t="e">
        <f>#REF!+V10+V29</f>
        <v>#REF!</v>
      </c>
      <c r="W59" s="12" t="e">
        <f>#REF!+W10+W29</f>
        <v>#REF!</v>
      </c>
      <c r="X59" s="12" t="e">
        <f>#REF!+X10+X29</f>
        <v>#REF!</v>
      </c>
      <c r="Y59" s="12" t="e">
        <f>#REF!+Y10+Y29</f>
        <v>#REF!</v>
      </c>
      <c r="Z59" s="12" t="e">
        <f>#REF!+Z10+Z29</f>
        <v>#REF!</v>
      </c>
      <c r="AA59" s="12">
        <f>AA10+AA29+AA16</f>
        <v>612</v>
      </c>
      <c r="AB59" s="12">
        <f t="shared" ref="AB59:BD59" si="72">AB10+AB29+AB16</f>
        <v>24</v>
      </c>
      <c r="AC59" s="12">
        <f t="shared" si="72"/>
        <v>12</v>
      </c>
      <c r="AD59" s="12">
        <f t="shared" si="72"/>
        <v>32</v>
      </c>
      <c r="AE59" s="12">
        <f t="shared" si="72"/>
        <v>544</v>
      </c>
      <c r="AF59" s="12">
        <f t="shared" si="72"/>
        <v>864</v>
      </c>
      <c r="AG59" s="12">
        <f t="shared" si="72"/>
        <v>24</v>
      </c>
      <c r="AH59" s="12">
        <f t="shared" si="72"/>
        <v>12</v>
      </c>
      <c r="AI59" s="12">
        <f t="shared" si="72"/>
        <v>37</v>
      </c>
      <c r="AJ59" s="12">
        <f t="shared" si="72"/>
        <v>719</v>
      </c>
      <c r="AK59" s="12">
        <f t="shared" si="72"/>
        <v>570</v>
      </c>
      <c r="AL59" s="12">
        <f t="shared" si="72"/>
        <v>12</v>
      </c>
      <c r="AM59" s="12">
        <f t="shared" si="72"/>
        <v>4</v>
      </c>
      <c r="AN59" s="12">
        <f t="shared" si="72"/>
        <v>32</v>
      </c>
      <c r="AO59" s="12">
        <f t="shared" si="72"/>
        <v>520</v>
      </c>
      <c r="AP59" s="12">
        <f t="shared" si="72"/>
        <v>710</v>
      </c>
      <c r="AQ59" s="12">
        <f t="shared" si="72"/>
        <v>30</v>
      </c>
      <c r="AR59" s="12">
        <f t="shared" si="72"/>
        <v>20</v>
      </c>
      <c r="AS59" s="12">
        <f t="shared" si="72"/>
        <v>37</v>
      </c>
      <c r="AT59" s="12">
        <f t="shared" si="72"/>
        <v>495</v>
      </c>
      <c r="AU59" s="12">
        <f t="shared" si="72"/>
        <v>612</v>
      </c>
      <c r="AV59" s="12">
        <f t="shared" si="72"/>
        <v>12</v>
      </c>
      <c r="AW59" s="12">
        <f t="shared" si="72"/>
        <v>8</v>
      </c>
      <c r="AX59" s="12">
        <f t="shared" si="72"/>
        <v>32</v>
      </c>
      <c r="AY59" s="12">
        <f t="shared" si="72"/>
        <v>344</v>
      </c>
      <c r="AZ59" s="12">
        <f t="shared" si="72"/>
        <v>450</v>
      </c>
      <c r="BA59" s="12">
        <f t="shared" si="72"/>
        <v>30</v>
      </c>
      <c r="BB59" s="12">
        <f t="shared" si="72"/>
        <v>24</v>
      </c>
      <c r="BC59" s="12">
        <f t="shared" si="72"/>
        <v>0</v>
      </c>
      <c r="BD59" s="63">
        <f t="shared" si="72"/>
        <v>0</v>
      </c>
    </row>
    <row r="60" spans="1:56" ht="21.6" customHeight="1" thickBot="1" x14ac:dyDescent="0.3">
      <c r="A60" s="2" t="s">
        <v>43</v>
      </c>
      <c r="B60" s="102" t="s">
        <v>64</v>
      </c>
      <c r="C60" s="103"/>
      <c r="D60" s="103"/>
      <c r="E60" s="103"/>
      <c r="F60" s="103"/>
      <c r="G60" s="103"/>
      <c r="H60" s="104"/>
      <c r="I60" s="6">
        <v>144</v>
      </c>
      <c r="J60" s="64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6"/>
    </row>
    <row r="61" spans="1:56" ht="33" customHeight="1" thickBot="1" x14ac:dyDescent="0.3">
      <c r="A61" s="3" t="s">
        <v>44</v>
      </c>
      <c r="B61" s="86" t="s">
        <v>63</v>
      </c>
      <c r="C61" s="86"/>
      <c r="D61" s="86"/>
      <c r="E61" s="86"/>
      <c r="F61" s="86"/>
      <c r="G61" s="86"/>
      <c r="H61" s="86"/>
      <c r="I61" s="6">
        <v>216</v>
      </c>
      <c r="J61" s="67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9"/>
    </row>
    <row r="62" spans="1:56" ht="24.75" customHeight="1" thickBot="1" x14ac:dyDescent="0.3">
      <c r="A62" s="72" t="s">
        <v>45</v>
      </c>
      <c r="B62" s="72"/>
      <c r="C62" s="72"/>
      <c r="D62" s="72"/>
      <c r="E62" s="72"/>
      <c r="F62" s="72"/>
      <c r="G62" s="72"/>
      <c r="H62" s="72"/>
      <c r="I62" s="72"/>
      <c r="J62" s="72"/>
      <c r="K62" s="6"/>
      <c r="L62" s="6"/>
      <c r="M62" s="6"/>
      <c r="N62" s="73" t="s">
        <v>46</v>
      </c>
      <c r="O62" s="70" t="s">
        <v>47</v>
      </c>
      <c r="P62" s="71"/>
      <c r="Q62" s="64" t="e">
        <f>U59+T59+S59+R59</f>
        <v>#REF!</v>
      </c>
      <c r="R62" s="65"/>
      <c r="S62" s="65"/>
      <c r="T62" s="65"/>
      <c r="U62" s="66"/>
      <c r="V62" s="64" t="e">
        <f>Z59+Y59+X59+W59</f>
        <v>#REF!</v>
      </c>
      <c r="W62" s="65"/>
      <c r="X62" s="65"/>
      <c r="Y62" s="65"/>
      <c r="Z62" s="66"/>
      <c r="AA62" s="64">
        <f>AE59+AD59+AC59+AB59</f>
        <v>612</v>
      </c>
      <c r="AB62" s="65"/>
      <c r="AC62" s="65"/>
      <c r="AD62" s="65"/>
      <c r="AE62" s="66"/>
      <c r="AF62" s="64">
        <f>AJ59+AI59+AH59+AG59</f>
        <v>792</v>
      </c>
      <c r="AG62" s="65"/>
      <c r="AH62" s="65"/>
      <c r="AI62" s="65"/>
      <c r="AJ62" s="66"/>
      <c r="AK62" s="64">
        <f>AO59+AN59+AM59+AL59</f>
        <v>568</v>
      </c>
      <c r="AL62" s="65"/>
      <c r="AM62" s="65"/>
      <c r="AN62" s="65"/>
      <c r="AO62" s="66"/>
      <c r="AP62" s="64">
        <f>AT59+AS59+AR59+AQ59</f>
        <v>582</v>
      </c>
      <c r="AQ62" s="65"/>
      <c r="AR62" s="65"/>
      <c r="AS62" s="65"/>
      <c r="AT62" s="66"/>
      <c r="AU62" s="64">
        <f>AY59+AX59+AW59+AV59</f>
        <v>396</v>
      </c>
      <c r="AV62" s="65"/>
      <c r="AW62" s="65"/>
      <c r="AX62" s="65"/>
      <c r="AY62" s="66"/>
      <c r="AZ62" s="64"/>
      <c r="BA62" s="65"/>
      <c r="BB62" s="65"/>
      <c r="BC62" s="65"/>
      <c r="BD62" s="66"/>
    </row>
    <row r="63" spans="1:56" ht="26.25" customHeight="1" thickBot="1" x14ac:dyDescent="0.3">
      <c r="A63" s="105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7"/>
      <c r="N63" s="74"/>
      <c r="O63" s="70" t="s">
        <v>48</v>
      </c>
      <c r="P63" s="71"/>
      <c r="Q63" s="64">
        <v>0</v>
      </c>
      <c r="R63" s="65"/>
      <c r="S63" s="65"/>
      <c r="T63" s="65"/>
      <c r="U63" s="66"/>
      <c r="V63" s="64">
        <v>0</v>
      </c>
      <c r="W63" s="65"/>
      <c r="X63" s="65"/>
      <c r="Y63" s="65"/>
      <c r="Z63" s="66"/>
      <c r="AA63" s="64">
        <v>0</v>
      </c>
      <c r="AB63" s="65"/>
      <c r="AC63" s="65"/>
      <c r="AD63" s="65"/>
      <c r="AE63" s="66"/>
      <c r="AF63" s="64">
        <v>36</v>
      </c>
      <c r="AG63" s="65"/>
      <c r="AH63" s="65"/>
      <c r="AI63" s="65"/>
      <c r="AJ63" s="66"/>
      <c r="AK63" s="64">
        <v>0</v>
      </c>
      <c r="AL63" s="65"/>
      <c r="AM63" s="65"/>
      <c r="AN63" s="65"/>
      <c r="AO63" s="66"/>
      <c r="AP63" s="64">
        <f>AP38+AP33</f>
        <v>72</v>
      </c>
      <c r="AQ63" s="65"/>
      <c r="AR63" s="65"/>
      <c r="AS63" s="65"/>
      <c r="AT63" s="66"/>
      <c r="AU63" s="64">
        <f>AU58+AU38</f>
        <v>72</v>
      </c>
      <c r="AV63" s="65"/>
      <c r="AW63" s="65"/>
      <c r="AX63" s="65"/>
      <c r="AY63" s="66"/>
      <c r="AZ63" s="64">
        <v>36</v>
      </c>
      <c r="BA63" s="65"/>
      <c r="BB63" s="65"/>
      <c r="BC63" s="65"/>
      <c r="BD63" s="66"/>
    </row>
    <row r="64" spans="1:56" ht="25.5" customHeight="1" thickBot="1" x14ac:dyDescent="0.3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  <c r="N64" s="74"/>
      <c r="O64" s="70" t="s">
        <v>49</v>
      </c>
      <c r="P64" s="71"/>
      <c r="Q64" s="64">
        <v>0</v>
      </c>
      <c r="R64" s="65"/>
      <c r="S64" s="65"/>
      <c r="T64" s="65"/>
      <c r="U64" s="66"/>
      <c r="V64" s="64">
        <v>0</v>
      </c>
      <c r="W64" s="65"/>
      <c r="X64" s="65"/>
      <c r="Y64" s="65"/>
      <c r="Z64" s="66"/>
      <c r="AA64" s="64">
        <v>0</v>
      </c>
      <c r="AB64" s="65"/>
      <c r="AC64" s="65"/>
      <c r="AD64" s="65"/>
      <c r="AE64" s="66"/>
      <c r="AF64" s="64">
        <v>0</v>
      </c>
      <c r="AG64" s="65"/>
      <c r="AH64" s="65"/>
      <c r="AI64" s="65"/>
      <c r="AJ64" s="66"/>
      <c r="AK64" s="64">
        <v>0</v>
      </c>
      <c r="AL64" s="65"/>
      <c r="AM64" s="65"/>
      <c r="AN64" s="65"/>
      <c r="AO64" s="66"/>
      <c r="AP64" s="64">
        <v>0</v>
      </c>
      <c r="AQ64" s="65"/>
      <c r="AR64" s="65"/>
      <c r="AS64" s="65"/>
      <c r="AT64" s="66"/>
      <c r="AU64" s="64">
        <v>0</v>
      </c>
      <c r="AV64" s="65"/>
      <c r="AW64" s="65"/>
      <c r="AX64" s="65"/>
      <c r="AY64" s="66"/>
      <c r="AZ64" s="64">
        <v>432</v>
      </c>
      <c r="BA64" s="65"/>
      <c r="BB64" s="65"/>
      <c r="BC64" s="65"/>
      <c r="BD64" s="66"/>
    </row>
    <row r="65" spans="1:56" ht="28.5" customHeight="1" thickBot="1" x14ac:dyDescent="0.3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3"/>
      <c r="N65" s="74"/>
      <c r="O65" s="70" t="s">
        <v>66</v>
      </c>
      <c r="P65" s="71"/>
      <c r="Q65" s="64">
        <v>0</v>
      </c>
      <c r="R65" s="65"/>
      <c r="S65" s="65"/>
      <c r="T65" s="65"/>
      <c r="U65" s="66"/>
      <c r="V65" s="64">
        <v>0</v>
      </c>
      <c r="W65" s="65"/>
      <c r="X65" s="65"/>
      <c r="Y65" s="65"/>
      <c r="Z65" s="66"/>
      <c r="AA65" s="64">
        <v>0</v>
      </c>
      <c r="AB65" s="65"/>
      <c r="AC65" s="65"/>
      <c r="AD65" s="65"/>
      <c r="AE65" s="66"/>
      <c r="AF65" s="64">
        <v>0</v>
      </c>
      <c r="AG65" s="65"/>
      <c r="AH65" s="65"/>
      <c r="AI65" s="65"/>
      <c r="AJ65" s="66"/>
      <c r="AK65" s="64">
        <v>0</v>
      </c>
      <c r="AL65" s="65"/>
      <c r="AM65" s="65"/>
      <c r="AN65" s="65"/>
      <c r="AO65" s="66"/>
      <c r="AP65" s="64">
        <v>0</v>
      </c>
      <c r="AQ65" s="65"/>
      <c r="AR65" s="65"/>
      <c r="AS65" s="65"/>
      <c r="AT65" s="66"/>
      <c r="AU65" s="64">
        <v>0</v>
      </c>
      <c r="AV65" s="65"/>
      <c r="AW65" s="65"/>
      <c r="AX65" s="65"/>
      <c r="AY65" s="66"/>
      <c r="AZ65" s="64">
        <v>144</v>
      </c>
      <c r="BA65" s="65"/>
      <c r="BB65" s="65"/>
      <c r="BC65" s="65"/>
      <c r="BD65" s="66"/>
    </row>
    <row r="66" spans="1:56" ht="16.149999999999999" customHeight="1" thickBot="1" x14ac:dyDescent="0.3">
      <c r="A66" s="108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10"/>
      <c r="N66" s="74"/>
      <c r="O66" s="70" t="s">
        <v>50</v>
      </c>
      <c r="P66" s="71"/>
      <c r="Q66" s="64">
        <v>2</v>
      </c>
      <c r="R66" s="65"/>
      <c r="S66" s="65"/>
      <c r="T66" s="65"/>
      <c r="U66" s="66"/>
      <c r="V66" s="64">
        <v>3</v>
      </c>
      <c r="W66" s="65"/>
      <c r="X66" s="65"/>
      <c r="Y66" s="65"/>
      <c r="Z66" s="66"/>
      <c r="AA66" s="64">
        <v>1</v>
      </c>
      <c r="AB66" s="65"/>
      <c r="AC66" s="65"/>
      <c r="AD66" s="65"/>
      <c r="AE66" s="66"/>
      <c r="AF66" s="64">
        <v>3</v>
      </c>
      <c r="AG66" s="65"/>
      <c r="AH66" s="65"/>
      <c r="AI66" s="65"/>
      <c r="AJ66" s="66"/>
      <c r="AK66" s="64">
        <v>1</v>
      </c>
      <c r="AL66" s="65"/>
      <c r="AM66" s="65"/>
      <c r="AN66" s="65"/>
      <c r="AO66" s="66"/>
      <c r="AP66" s="64">
        <v>2</v>
      </c>
      <c r="AQ66" s="65"/>
      <c r="AR66" s="65"/>
      <c r="AS66" s="65"/>
      <c r="AT66" s="66"/>
      <c r="AU66" s="64">
        <v>3</v>
      </c>
      <c r="AV66" s="65"/>
      <c r="AW66" s="65"/>
      <c r="AX66" s="65"/>
      <c r="AY66" s="66"/>
      <c r="AZ66" s="64">
        <v>3</v>
      </c>
      <c r="BA66" s="65"/>
      <c r="BB66" s="65"/>
      <c r="BC66" s="65"/>
      <c r="BD66" s="66"/>
    </row>
    <row r="67" spans="1:56" ht="13.9" customHeight="1" thickBot="1" x14ac:dyDescent="0.3">
      <c r="A67" s="108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10"/>
      <c r="N67" s="74"/>
      <c r="O67" s="70" t="s">
        <v>51</v>
      </c>
      <c r="P67" s="71"/>
      <c r="Q67" s="64">
        <v>1</v>
      </c>
      <c r="R67" s="65"/>
      <c r="S67" s="65"/>
      <c r="T67" s="65"/>
      <c r="U67" s="66"/>
      <c r="V67" s="64">
        <v>9</v>
      </c>
      <c r="W67" s="65"/>
      <c r="X67" s="65"/>
      <c r="Y67" s="65"/>
      <c r="Z67" s="66"/>
      <c r="AA67" s="64">
        <v>4</v>
      </c>
      <c r="AB67" s="65"/>
      <c r="AC67" s="65"/>
      <c r="AD67" s="65"/>
      <c r="AE67" s="66"/>
      <c r="AF67" s="64">
        <v>5</v>
      </c>
      <c r="AG67" s="65"/>
      <c r="AH67" s="65"/>
      <c r="AI67" s="65"/>
      <c r="AJ67" s="66"/>
      <c r="AK67" s="64">
        <v>2</v>
      </c>
      <c r="AL67" s="65"/>
      <c r="AM67" s="65"/>
      <c r="AN67" s="65"/>
      <c r="AO67" s="66"/>
      <c r="AP67" s="64">
        <v>2</v>
      </c>
      <c r="AQ67" s="65"/>
      <c r="AR67" s="65"/>
      <c r="AS67" s="65"/>
      <c r="AT67" s="66"/>
      <c r="AU67" s="64">
        <v>10</v>
      </c>
      <c r="AV67" s="65"/>
      <c r="AW67" s="65"/>
      <c r="AX67" s="65"/>
      <c r="AY67" s="66"/>
      <c r="AZ67" s="64">
        <v>4</v>
      </c>
      <c r="BA67" s="65"/>
      <c r="BB67" s="65"/>
      <c r="BC67" s="65"/>
      <c r="BD67" s="66"/>
    </row>
    <row r="68" spans="1:56" ht="15.75" customHeight="1" thickBot="1" x14ac:dyDescent="0.3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3"/>
      <c r="N68" s="75"/>
      <c r="O68" s="70" t="s">
        <v>52</v>
      </c>
      <c r="P68" s="71"/>
      <c r="Q68" s="64">
        <v>1</v>
      </c>
      <c r="R68" s="65"/>
      <c r="S68" s="65"/>
      <c r="T68" s="65"/>
      <c r="U68" s="66"/>
      <c r="V68" s="64">
        <v>0</v>
      </c>
      <c r="W68" s="65"/>
      <c r="X68" s="65"/>
      <c r="Y68" s="65"/>
      <c r="Z68" s="66"/>
      <c r="AA68" s="64">
        <v>1</v>
      </c>
      <c r="AB68" s="65"/>
      <c r="AC68" s="65"/>
      <c r="AD68" s="65"/>
      <c r="AE68" s="66"/>
      <c r="AF68" s="64">
        <v>1</v>
      </c>
      <c r="AG68" s="65"/>
      <c r="AH68" s="65"/>
      <c r="AI68" s="65"/>
      <c r="AJ68" s="66"/>
      <c r="AK68" s="64">
        <v>1</v>
      </c>
      <c r="AL68" s="65"/>
      <c r="AM68" s="65"/>
      <c r="AN68" s="65"/>
      <c r="AO68" s="66"/>
      <c r="AP68" s="64">
        <v>1</v>
      </c>
      <c r="AQ68" s="65"/>
      <c r="AR68" s="65"/>
      <c r="AS68" s="65"/>
      <c r="AT68" s="66"/>
      <c r="AU68" s="64">
        <v>0</v>
      </c>
      <c r="AV68" s="65"/>
      <c r="AW68" s="65"/>
      <c r="AX68" s="65"/>
      <c r="AY68" s="66"/>
      <c r="AZ68" s="64">
        <v>0</v>
      </c>
      <c r="BA68" s="65"/>
      <c r="BB68" s="65"/>
      <c r="BC68" s="65"/>
      <c r="BD68" s="66"/>
    </row>
  </sheetData>
  <mergeCells count="141">
    <mergeCell ref="AZ1:BD1"/>
    <mergeCell ref="AV2:BD2"/>
    <mergeCell ref="B60:H60"/>
    <mergeCell ref="A63:M63"/>
    <mergeCell ref="A64:M64"/>
    <mergeCell ref="A65:M65"/>
    <mergeCell ref="A66:M66"/>
    <mergeCell ref="A67:M67"/>
    <mergeCell ref="A68:M68"/>
    <mergeCell ref="AU66:AY66"/>
    <mergeCell ref="AU67:AY67"/>
    <mergeCell ref="AU68:AY68"/>
    <mergeCell ref="AK62:AO62"/>
    <mergeCell ref="AK63:AO63"/>
    <mergeCell ref="AK64:AO64"/>
    <mergeCell ref="AK65:AO65"/>
    <mergeCell ref="AA67:AE67"/>
    <mergeCell ref="AK66:AO66"/>
    <mergeCell ref="AK67:AO67"/>
    <mergeCell ref="AK68:AO68"/>
    <mergeCell ref="AP62:AT62"/>
    <mergeCell ref="AP63:AT63"/>
    <mergeCell ref="AP64:AT64"/>
    <mergeCell ref="AP65:AT65"/>
    <mergeCell ref="AP66:AT66"/>
    <mergeCell ref="AP67:AT67"/>
    <mergeCell ref="AZ62:BD62"/>
    <mergeCell ref="AZ63:BD63"/>
    <mergeCell ref="AZ64:BD64"/>
    <mergeCell ref="AZ65:BD65"/>
    <mergeCell ref="AZ66:BD66"/>
    <mergeCell ref="AZ67:BD67"/>
    <mergeCell ref="AZ68:BD68"/>
    <mergeCell ref="AU62:AY62"/>
    <mergeCell ref="AU63:AY63"/>
    <mergeCell ref="AU64:AY64"/>
    <mergeCell ref="AU65:AY65"/>
    <mergeCell ref="AP68:AT68"/>
    <mergeCell ref="AA68:AE68"/>
    <mergeCell ref="AF68:AJ68"/>
    <mergeCell ref="AF67:AJ67"/>
    <mergeCell ref="AF66:AJ66"/>
    <mergeCell ref="AA62:AE62"/>
    <mergeCell ref="AA63:AE63"/>
    <mergeCell ref="AA64:AE64"/>
    <mergeCell ref="AA65:AE65"/>
    <mergeCell ref="AA66:AE66"/>
    <mergeCell ref="AF65:AJ65"/>
    <mergeCell ref="AF64:AJ64"/>
    <mergeCell ref="AF63:AJ63"/>
    <mergeCell ref="AF62:AJ62"/>
    <mergeCell ref="AU5:AY5"/>
    <mergeCell ref="AZ5:BD5"/>
    <mergeCell ref="A4:A8"/>
    <mergeCell ref="B4:B8"/>
    <mergeCell ref="C4:H8"/>
    <mergeCell ref="I4:P4"/>
    <mergeCell ref="Q4:BD4"/>
    <mergeCell ref="I5:I7"/>
    <mergeCell ref="J5:J7"/>
    <mergeCell ref="K5:P5"/>
    <mergeCell ref="Q5:U5"/>
    <mergeCell ref="V5:Z5"/>
    <mergeCell ref="N6:O6"/>
    <mergeCell ref="R6:R7"/>
    <mergeCell ref="AA5:AE5"/>
    <mergeCell ref="AF5:AJ5"/>
    <mergeCell ref="AK5:AO5"/>
    <mergeCell ref="AP5:AT5"/>
    <mergeCell ref="K6:K7"/>
    <mergeCell ref="L6:L7"/>
    <mergeCell ref="M6:M7"/>
    <mergeCell ref="P6:P7"/>
    <mergeCell ref="Q6:Q7"/>
    <mergeCell ref="AA6:AA7"/>
    <mergeCell ref="A3:BD3"/>
    <mergeCell ref="O67:P67"/>
    <mergeCell ref="BD6:BD7"/>
    <mergeCell ref="B61:H61"/>
    <mergeCell ref="AW6:AW7"/>
    <mergeCell ref="AX6:AX7"/>
    <mergeCell ref="AY6:AY7"/>
    <mergeCell ref="AZ6:AZ7"/>
    <mergeCell ref="AQ6:AQ7"/>
    <mergeCell ref="AR6:AR7"/>
    <mergeCell ref="AS6:AS7"/>
    <mergeCell ref="AT6:AT7"/>
    <mergeCell ref="AU6:AU7"/>
    <mergeCell ref="AV6:AV7"/>
    <mergeCell ref="AK6:AK7"/>
    <mergeCell ref="AL6:AL7"/>
    <mergeCell ref="AM6:AM7"/>
    <mergeCell ref="AN6:AN7"/>
    <mergeCell ref="AO6:AO7"/>
    <mergeCell ref="AB6:AB7"/>
    <mergeCell ref="AC6:AC7"/>
    <mergeCell ref="AD6:AD7"/>
    <mergeCell ref="S6:S7"/>
    <mergeCell ref="T6:T7"/>
    <mergeCell ref="BC6:BC7"/>
    <mergeCell ref="C9:H9"/>
    <mergeCell ref="A59:H59"/>
    <mergeCell ref="BA6:BA7"/>
    <mergeCell ref="BB6:BB7"/>
    <mergeCell ref="AP6:AP7"/>
    <mergeCell ref="AE6:AE7"/>
    <mergeCell ref="AF6:AF7"/>
    <mergeCell ref="AI6:AI7"/>
    <mergeCell ref="AJ6:AJ7"/>
    <mergeCell ref="Y6:Y7"/>
    <mergeCell ref="Z6:Z7"/>
    <mergeCell ref="V6:V7"/>
    <mergeCell ref="W6:W7"/>
    <mergeCell ref="X6:X7"/>
    <mergeCell ref="U6:U7"/>
    <mergeCell ref="AG6:AG7"/>
    <mergeCell ref="AH6:AH7"/>
    <mergeCell ref="J60:BD60"/>
    <mergeCell ref="J61:BD61"/>
    <mergeCell ref="O68:P68"/>
    <mergeCell ref="A62:J62"/>
    <mergeCell ref="N62:N68"/>
    <mergeCell ref="O62:P62"/>
    <mergeCell ref="O63:P63"/>
    <mergeCell ref="O64:P64"/>
    <mergeCell ref="O65:P65"/>
    <mergeCell ref="O66:P66"/>
    <mergeCell ref="Q67:U67"/>
    <mergeCell ref="Q68:U68"/>
    <mergeCell ref="V62:Z62"/>
    <mergeCell ref="V66:Z66"/>
    <mergeCell ref="V67:Z67"/>
    <mergeCell ref="V68:Z68"/>
    <mergeCell ref="V65:Z65"/>
    <mergeCell ref="V64:Z64"/>
    <mergeCell ref="V63:Z63"/>
    <mergeCell ref="Q62:U62"/>
    <mergeCell ref="Q63:U63"/>
    <mergeCell ref="Q64:U64"/>
    <mergeCell ref="Q65:U65"/>
    <mergeCell ref="Q66:U66"/>
  </mergeCells>
  <pageMargins left="0.31496062992125984" right="0.31496062992125984" top="0.19685039370078741" bottom="0.27559055118110237" header="0.31496062992125984" footer="0.31496062992125984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ТМ-23</vt:lpstr>
    </vt:vector>
  </TitlesOfParts>
  <Company>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2023-08-17T02:36:15Z</cp:lastPrinted>
  <dcterms:created xsi:type="dcterms:W3CDTF">2020-04-17T11:48:32Z</dcterms:created>
  <dcterms:modified xsi:type="dcterms:W3CDTF">2023-12-13T01:45:14Z</dcterms:modified>
</cp:coreProperties>
</file>