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курс\готовое\"/>
    </mc:Choice>
  </mc:AlternateContent>
  <xr:revisionPtr revIDLastSave="0" documentId="8_{9914D44B-BB50-4EBB-BC43-F339DEB51A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 l="1"/>
  <c r="AH48" i="1"/>
  <c r="P35" i="1" l="1"/>
  <c r="Q35" i="1"/>
  <c r="R35" i="1"/>
  <c r="Q49" i="1"/>
  <c r="P50" i="1"/>
  <c r="P49" i="1" s="1"/>
  <c r="N12" i="1"/>
  <c r="N13" i="1"/>
  <c r="N14" i="1"/>
  <c r="N15" i="1"/>
  <c r="N16" i="1"/>
  <c r="N17" i="1"/>
  <c r="N18" i="1"/>
  <c r="N19" i="1"/>
  <c r="N20" i="1"/>
  <c r="N21" i="1"/>
  <c r="N22" i="1"/>
  <c r="N23" i="1"/>
  <c r="N11" i="1"/>
  <c r="M12" i="1"/>
  <c r="M13" i="1"/>
  <c r="M14" i="1"/>
  <c r="M15" i="1"/>
  <c r="M16" i="1"/>
  <c r="M17" i="1"/>
  <c r="M18" i="1"/>
  <c r="M19" i="1"/>
  <c r="M20" i="1"/>
  <c r="M21" i="1"/>
  <c r="M22" i="1"/>
  <c r="M23" i="1"/>
  <c r="M11" i="1"/>
  <c r="X12" i="1"/>
  <c r="X13" i="1"/>
  <c r="X14" i="1"/>
  <c r="X15" i="1"/>
  <c r="X16" i="1"/>
  <c r="X17" i="1"/>
  <c r="X18" i="1"/>
  <c r="X19" i="1"/>
  <c r="X20" i="1"/>
  <c r="X21" i="1"/>
  <c r="X22" i="1"/>
  <c r="X23" i="1"/>
  <c r="X11" i="1"/>
  <c r="S18" i="1"/>
  <c r="S19" i="1"/>
  <c r="S20" i="1"/>
  <c r="S21" i="1"/>
  <c r="K21" i="1" s="1"/>
  <c r="S22" i="1"/>
  <c r="S23" i="1"/>
  <c r="S11" i="1"/>
  <c r="S12" i="1"/>
  <c r="S13" i="1"/>
  <c r="S14" i="1"/>
  <c r="S15" i="1"/>
  <c r="S16" i="1"/>
  <c r="S17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L10" i="1"/>
  <c r="P10" i="1"/>
  <c r="Q10" i="1"/>
  <c r="R10" i="1"/>
  <c r="T10" i="1"/>
  <c r="U10" i="1"/>
  <c r="V10" i="1"/>
  <c r="W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K22" i="1" l="1"/>
  <c r="K15" i="1"/>
  <c r="K14" i="1"/>
  <c r="K20" i="1"/>
  <c r="K18" i="1"/>
  <c r="K13" i="1"/>
  <c r="K17" i="1"/>
  <c r="K12" i="1"/>
  <c r="K11" i="1"/>
  <c r="K16" i="1"/>
  <c r="K19" i="1"/>
  <c r="K23" i="1"/>
  <c r="M10" i="1"/>
  <c r="N10" i="1"/>
  <c r="X10" i="1"/>
  <c r="S10" i="1"/>
  <c r="P69" i="1"/>
  <c r="K10" i="1" l="1"/>
  <c r="Q69" i="1"/>
  <c r="AW73" i="1" l="1"/>
  <c r="AR73" i="1"/>
  <c r="R64" i="1" l="1"/>
  <c r="R53" i="1" l="1"/>
  <c r="K53" i="1" s="1"/>
  <c r="N66" i="1"/>
  <c r="M66" i="1"/>
  <c r="AP35" i="1"/>
  <c r="AQ35" i="1"/>
  <c r="AV35" i="1"/>
  <c r="AJ49" i="1" l="1"/>
  <c r="AI49" i="1"/>
  <c r="R68" i="1"/>
  <c r="AM67" i="1"/>
  <c r="AH67" i="1"/>
  <c r="AH66" i="1" s="1"/>
  <c r="AH49" i="1" s="1"/>
  <c r="O67" i="1"/>
  <c r="O66" i="1" s="1"/>
  <c r="L67" i="1"/>
  <c r="L66" i="1" s="1"/>
  <c r="AQ66" i="1"/>
  <c r="AP66" i="1"/>
  <c r="AO66" i="1"/>
  <c r="AN66" i="1"/>
  <c r="AN49" i="1" s="1"/>
  <c r="AM66" i="1"/>
  <c r="AL66" i="1"/>
  <c r="AL49" i="1" s="1"/>
  <c r="R65" i="1"/>
  <c r="K65" i="1" s="1"/>
  <c r="K64" i="1"/>
  <c r="AW63" i="1"/>
  <c r="AR63" i="1"/>
  <c r="O63" i="1"/>
  <c r="L63" i="1"/>
  <c r="AW62" i="1"/>
  <c r="AR62" i="1"/>
  <c r="O62" i="1"/>
  <c r="L62" i="1"/>
  <c r="AW61" i="1"/>
  <c r="AR61" i="1"/>
  <c r="O61" i="1"/>
  <c r="L61" i="1"/>
  <c r="BB60" i="1"/>
  <c r="BA60" i="1"/>
  <c r="AZ60" i="1"/>
  <c r="AY60" i="1"/>
  <c r="AX60" i="1"/>
  <c r="AV60" i="1"/>
  <c r="AU60" i="1"/>
  <c r="AQ60" i="1"/>
  <c r="AP60" i="1"/>
  <c r="AK60" i="1"/>
  <c r="N60" i="1"/>
  <c r="M60" i="1"/>
  <c r="K59" i="1"/>
  <c r="R59" i="1" s="1"/>
  <c r="K58" i="1"/>
  <c r="R58" i="1" s="1"/>
  <c r="AW57" i="1"/>
  <c r="AR57" i="1"/>
  <c r="O57" i="1"/>
  <c r="L57" i="1"/>
  <c r="AW56" i="1"/>
  <c r="AR56" i="1"/>
  <c r="O56" i="1"/>
  <c r="O55" i="1" s="1"/>
  <c r="N56" i="1"/>
  <c r="M56" i="1"/>
  <c r="L56" i="1"/>
  <c r="BB55" i="1"/>
  <c r="BA55" i="1"/>
  <c r="AZ55" i="1"/>
  <c r="AY55" i="1"/>
  <c r="N55" i="1" s="1"/>
  <c r="AX55" i="1"/>
  <c r="M55" i="1" s="1"/>
  <c r="AV55" i="1"/>
  <c r="AU55" i="1"/>
  <c r="AQ55" i="1"/>
  <c r="AP55" i="1"/>
  <c r="AK55" i="1"/>
  <c r="R54" i="1"/>
  <c r="K54" i="1" s="1"/>
  <c r="AW52" i="1"/>
  <c r="AR52" i="1"/>
  <c r="AM52" i="1"/>
  <c r="O52" i="1"/>
  <c r="N52" i="1"/>
  <c r="M52" i="1"/>
  <c r="L52" i="1"/>
  <c r="AW51" i="1"/>
  <c r="AR51" i="1"/>
  <c r="AM51" i="1"/>
  <c r="O51" i="1"/>
  <c r="N51" i="1"/>
  <c r="M51" i="1"/>
  <c r="L51" i="1"/>
  <c r="BB50" i="1"/>
  <c r="BA50" i="1"/>
  <c r="AZ50" i="1"/>
  <c r="AY50" i="1"/>
  <c r="AX50" i="1"/>
  <c r="M50" i="1" s="1"/>
  <c r="AV50" i="1"/>
  <c r="AU50" i="1"/>
  <c r="AQ50" i="1"/>
  <c r="AP50" i="1"/>
  <c r="AK50" i="1"/>
  <c r="BF49" i="1"/>
  <c r="BF34" i="1" s="1"/>
  <c r="BE49" i="1"/>
  <c r="BE34" i="1" s="1"/>
  <c r="BD49" i="1"/>
  <c r="BC49" i="1"/>
  <c r="AS49" i="1"/>
  <c r="AW47" i="1"/>
  <c r="AR47" i="1"/>
  <c r="AC47" i="1"/>
  <c r="X47" i="1"/>
  <c r="S47" i="1"/>
  <c r="O47" i="1"/>
  <c r="L47" i="1"/>
  <c r="AM46" i="1"/>
  <c r="AH46" i="1"/>
  <c r="AC46" i="1"/>
  <c r="X46" i="1"/>
  <c r="S46" i="1"/>
  <c r="O46" i="1"/>
  <c r="L46" i="1"/>
  <c r="AR45" i="1"/>
  <c r="AM45" i="1"/>
  <c r="AC45" i="1"/>
  <c r="X45" i="1"/>
  <c r="S45" i="1"/>
  <c r="O45" i="1"/>
  <c r="L45" i="1"/>
  <c r="AW44" i="1"/>
  <c r="AH44" i="1"/>
  <c r="AC44" i="1"/>
  <c r="X44" i="1"/>
  <c r="S44" i="1"/>
  <c r="O44" i="1"/>
  <c r="L44" i="1"/>
  <c r="AM43" i="1"/>
  <c r="AH43" i="1"/>
  <c r="AC43" i="1"/>
  <c r="X43" i="1"/>
  <c r="S43" i="1"/>
  <c r="O43" i="1"/>
  <c r="N43" i="1"/>
  <c r="M43" i="1"/>
  <c r="L43" i="1"/>
  <c r="AR42" i="1"/>
  <c r="AM42" i="1"/>
  <c r="AH42" i="1"/>
  <c r="AC42" i="1"/>
  <c r="X42" i="1"/>
  <c r="S42" i="1"/>
  <c r="O42" i="1"/>
  <c r="N42" i="1"/>
  <c r="M42" i="1"/>
  <c r="L42" i="1"/>
  <c r="AR41" i="1"/>
  <c r="AM41" i="1"/>
  <c r="AH41" i="1"/>
  <c r="AC41" i="1"/>
  <c r="X41" i="1"/>
  <c r="S41" i="1"/>
  <c r="O41" i="1"/>
  <c r="N41" i="1"/>
  <c r="M41" i="1"/>
  <c r="L41" i="1"/>
  <c r="AH40" i="1"/>
  <c r="AC40" i="1"/>
  <c r="K40" i="1" s="1"/>
  <c r="X40" i="1"/>
  <c r="S40" i="1"/>
  <c r="O40" i="1"/>
  <c r="N40" i="1"/>
  <c r="M40" i="1"/>
  <c r="L40" i="1"/>
  <c r="AR39" i="1"/>
  <c r="AM39" i="1"/>
  <c r="AH39" i="1"/>
  <c r="AC39" i="1"/>
  <c r="X39" i="1"/>
  <c r="S39" i="1"/>
  <c r="O39" i="1"/>
  <c r="L39" i="1"/>
  <c r="AH38" i="1"/>
  <c r="AC38" i="1"/>
  <c r="S38" i="1"/>
  <c r="O38" i="1"/>
  <c r="N38" i="1"/>
  <c r="M38" i="1"/>
  <c r="L38" i="1"/>
  <c r="AH37" i="1"/>
  <c r="K37" i="1" s="1"/>
  <c r="AC37" i="1"/>
  <c r="X37" i="1"/>
  <c r="S37" i="1"/>
  <c r="O37" i="1"/>
  <c r="N37" i="1"/>
  <c r="M37" i="1"/>
  <c r="L37" i="1"/>
  <c r="AH36" i="1"/>
  <c r="AC36" i="1"/>
  <c r="X36" i="1"/>
  <c r="S36" i="1"/>
  <c r="O36" i="1"/>
  <c r="L36" i="1"/>
  <c r="BA35" i="1"/>
  <c r="AZ35" i="1"/>
  <c r="AY35" i="1"/>
  <c r="AX35" i="1"/>
  <c r="AU35" i="1"/>
  <c r="AT35" i="1"/>
  <c r="AS35" i="1"/>
  <c r="AO35" i="1"/>
  <c r="AO69" i="1" s="1"/>
  <c r="AN35" i="1"/>
  <c r="AL35" i="1"/>
  <c r="AK35" i="1"/>
  <c r="AK34" i="1" s="1"/>
  <c r="AJ35" i="1"/>
  <c r="AI35" i="1"/>
  <c r="AG35" i="1"/>
  <c r="AF35" i="1"/>
  <c r="AF34" i="1" s="1"/>
  <c r="AE35" i="1"/>
  <c r="AE69" i="1" s="1"/>
  <c r="AD35" i="1"/>
  <c r="AD69" i="1" s="1"/>
  <c r="AW33" i="1"/>
  <c r="AW30" i="1" s="1"/>
  <c r="AH33" i="1"/>
  <c r="AC33" i="1"/>
  <c r="X33" i="1"/>
  <c r="S33" i="1"/>
  <c r="O33" i="1"/>
  <c r="L33" i="1"/>
  <c r="AH32" i="1"/>
  <c r="AC32" i="1"/>
  <c r="K32" i="1" s="1"/>
  <c r="S32" i="1"/>
  <c r="O32" i="1"/>
  <c r="L32" i="1"/>
  <c r="AH31" i="1"/>
  <c r="AC31" i="1"/>
  <c r="K31" i="1" s="1"/>
  <c r="X31" i="1"/>
  <c r="S31" i="1"/>
  <c r="O31" i="1"/>
  <c r="L31" i="1"/>
  <c r="BA30" i="1"/>
  <c r="AG30" i="1"/>
  <c r="AF30" i="1"/>
  <c r="AC29" i="1"/>
  <c r="X29" i="1"/>
  <c r="S29" i="1"/>
  <c r="O29" i="1"/>
  <c r="L29" i="1"/>
  <c r="AW28" i="1"/>
  <c r="AR28" i="1"/>
  <c r="AM28" i="1"/>
  <c r="AH28" i="1"/>
  <c r="AC28" i="1"/>
  <c r="X28" i="1"/>
  <c r="S28" i="1"/>
  <c r="O28" i="1"/>
  <c r="L28" i="1"/>
  <c r="AW27" i="1"/>
  <c r="AR27" i="1"/>
  <c r="AM27" i="1"/>
  <c r="AH27" i="1"/>
  <c r="AC27" i="1"/>
  <c r="X27" i="1"/>
  <c r="S27" i="1"/>
  <c r="O27" i="1"/>
  <c r="L27" i="1"/>
  <c r="AH26" i="1"/>
  <c r="AC26" i="1"/>
  <c r="X26" i="1"/>
  <c r="S26" i="1"/>
  <c r="O26" i="1"/>
  <c r="L26" i="1"/>
  <c r="AH25" i="1"/>
  <c r="AC25" i="1"/>
  <c r="X25" i="1"/>
  <c r="S25" i="1"/>
  <c r="O25" i="1"/>
  <c r="L25" i="1"/>
  <c r="BA24" i="1"/>
  <c r="AZ24" i="1"/>
  <c r="AV24" i="1"/>
  <c r="AU24" i="1"/>
  <c r="AT24" i="1"/>
  <c r="AS24" i="1"/>
  <c r="AQ24" i="1"/>
  <c r="AP24" i="1"/>
  <c r="AL24" i="1"/>
  <c r="AK24" i="1"/>
  <c r="AG24" i="1"/>
  <c r="AF24" i="1"/>
  <c r="AB69" i="1"/>
  <c r="Z69" i="1"/>
  <c r="Y69" i="1"/>
  <c r="W69" i="1"/>
  <c r="U69" i="1"/>
  <c r="T69" i="1"/>
  <c r="AH35" i="1" l="1"/>
  <c r="L55" i="1"/>
  <c r="R55" i="1"/>
  <c r="S35" i="1"/>
  <c r="K25" i="1"/>
  <c r="O35" i="1"/>
  <c r="AW55" i="1"/>
  <c r="S69" i="1"/>
  <c r="AJ34" i="1"/>
  <c r="AR55" i="1"/>
  <c r="S72" i="1"/>
  <c r="BB49" i="1"/>
  <c r="BB69" i="1" s="1"/>
  <c r="K62" i="1"/>
  <c r="AV49" i="1"/>
  <c r="AV34" i="1" s="1"/>
  <c r="AM24" i="1"/>
  <c r="X72" i="1"/>
  <c r="L60" i="1"/>
  <c r="K61" i="1"/>
  <c r="K63" i="1"/>
  <c r="BC34" i="1"/>
  <c r="BC69" i="1"/>
  <c r="BD34" i="1"/>
  <c r="BD69" i="1"/>
  <c r="M49" i="1"/>
  <c r="N50" i="1"/>
  <c r="N49" i="1" s="1"/>
  <c r="AY49" i="1"/>
  <c r="AY34" i="1" s="1"/>
  <c r="AR50" i="1"/>
  <c r="L50" i="1"/>
  <c r="AR24" i="1"/>
  <c r="L35" i="1"/>
  <c r="AS34" i="1"/>
  <c r="K57" i="1"/>
  <c r="L30" i="1"/>
  <c r="S30" i="1"/>
  <c r="AQ49" i="1"/>
  <c r="AQ34" i="1" s="1"/>
  <c r="AQ69" i="1" s="1"/>
  <c r="AM50" i="1"/>
  <c r="AM49" i="1" s="1"/>
  <c r="AH30" i="1"/>
  <c r="AH34" i="1"/>
  <c r="AE34" i="1"/>
  <c r="BA49" i="1"/>
  <c r="K28" i="1"/>
  <c r="AW24" i="1"/>
  <c r="K39" i="1"/>
  <c r="AN34" i="1"/>
  <c r="L24" i="1"/>
  <c r="N35" i="1"/>
  <c r="AX49" i="1"/>
  <c r="AX69" i="1" s="1"/>
  <c r="R50" i="1"/>
  <c r="AP49" i="1"/>
  <c r="AP34" i="1" s="1"/>
  <c r="O24" i="1"/>
  <c r="AT69" i="1"/>
  <c r="K43" i="1"/>
  <c r="K26" i="1"/>
  <c r="O30" i="1"/>
  <c r="AC35" i="1"/>
  <c r="AC34" i="1" s="1"/>
  <c r="R60" i="1"/>
  <c r="AR60" i="1"/>
  <c r="AH24" i="1"/>
  <c r="AW35" i="1"/>
  <c r="AC24" i="1"/>
  <c r="AC30" i="1"/>
  <c r="AO34" i="1"/>
  <c r="AI34" i="1"/>
  <c r="M35" i="1"/>
  <c r="K44" i="1"/>
  <c r="K47" i="1"/>
  <c r="AW50" i="1"/>
  <c r="AU49" i="1"/>
  <c r="AU69" i="1" s="1"/>
  <c r="AZ49" i="1"/>
  <c r="AZ34" i="1" s="1"/>
  <c r="AZ69" i="1" s="1"/>
  <c r="X69" i="1"/>
  <c r="AL69" i="1"/>
  <c r="K33" i="1"/>
  <c r="K30" i="1" s="1"/>
  <c r="AR35" i="1"/>
  <c r="AS69" i="1"/>
  <c r="K51" i="1"/>
  <c r="O50" i="1"/>
  <c r="K27" i="1"/>
  <c r="AT34" i="1"/>
  <c r="AF69" i="1"/>
  <c r="AJ69" i="1"/>
  <c r="K45" i="1"/>
  <c r="K46" i="1"/>
  <c r="AN69" i="1"/>
  <c r="K67" i="1"/>
  <c r="AI69" i="1"/>
  <c r="K29" i="1"/>
  <c r="AD34" i="1"/>
  <c r="AG69" i="1"/>
  <c r="AK69" i="1"/>
  <c r="K36" i="1"/>
  <c r="K52" i="1"/>
  <c r="K68" i="1"/>
  <c r="AH73" i="1"/>
  <c r="AW60" i="1"/>
  <c r="O60" i="1"/>
  <c r="K56" i="1"/>
  <c r="K55" i="1" s="1"/>
  <c r="K41" i="1"/>
  <c r="K42" i="1"/>
  <c r="AM35" i="1"/>
  <c r="AG34" i="1"/>
  <c r="K38" i="1"/>
  <c r="AL34" i="1"/>
  <c r="R66" i="1"/>
  <c r="K24" i="1" l="1"/>
  <c r="K66" i="1"/>
  <c r="AV69" i="1"/>
  <c r="AR72" i="1" s="1"/>
  <c r="M69" i="1"/>
  <c r="BB34" i="1"/>
  <c r="AR49" i="1"/>
  <c r="AR69" i="1" s="1"/>
  <c r="K60" i="1"/>
  <c r="AY69" i="1"/>
  <c r="AH69" i="1"/>
  <c r="AH72" i="1"/>
  <c r="AC72" i="1"/>
  <c r="AM34" i="1"/>
  <c r="AM69" i="1" s="1"/>
  <c r="L49" i="1"/>
  <c r="L34" i="1" s="1"/>
  <c r="L69" i="1" s="1"/>
  <c r="BA34" i="1"/>
  <c r="BA69" i="1" s="1"/>
  <c r="AX34" i="1"/>
  <c r="R49" i="1"/>
  <c r="O49" i="1"/>
  <c r="O69" i="1" s="1"/>
  <c r="K50" i="1"/>
  <c r="AP69" i="1"/>
  <c r="AM72" i="1" s="1"/>
  <c r="N69" i="1"/>
  <c r="AU34" i="1"/>
  <c r="AW49" i="1"/>
  <c r="AC69" i="1"/>
  <c r="K35" i="1"/>
  <c r="R69" i="1"/>
  <c r="AR34" i="1" l="1"/>
  <c r="K49" i="1"/>
  <c r="K34" i="1" s="1"/>
  <c r="K69" i="1" s="1"/>
  <c r="AW72" i="1"/>
  <c r="AW69" i="1"/>
  <c r="AW34" i="1"/>
</calcChain>
</file>

<file path=xl/sharedStrings.xml><?xml version="1.0" encoding="utf-8"?>
<sst xmlns="http://schemas.openxmlformats.org/spreadsheetml/2006/main" count="290" uniqueCount="158">
  <si>
    <t xml:space="preserve"> Индекс</t>
  </si>
  <si>
    <t>Наименование циклов, дисциплин, профессиональных модулей, МДК, практик</t>
  </si>
  <si>
    <t>Формы промежу-точной аттестации</t>
  </si>
  <si>
    <t>Распределение обязательной аудиторной нагрузки по курсам и семестрам (час. в семестр)</t>
  </si>
  <si>
    <t xml:space="preserve">самост. работа </t>
  </si>
  <si>
    <t>нагрузка во взаимодействии с преподавателем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</si>
  <si>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</si>
  <si>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</si>
  <si>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</si>
  <si>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</si>
  <si>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</si>
  <si>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</si>
  <si>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</si>
  <si>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 xml:space="preserve"> 8 семестр</t>
  </si>
  <si>
    <t>ПА</t>
  </si>
  <si>
    <t>консульт.</t>
  </si>
  <si>
    <t>аудиторная УД, МДК</t>
  </si>
  <si>
    <t>практика</t>
  </si>
  <si>
    <t>всего</t>
  </si>
  <si>
    <t>конс.</t>
  </si>
  <si>
    <t>самост.</t>
  </si>
  <si>
    <t>аудиторная УД, ПМ</t>
  </si>
  <si>
    <t>О.00</t>
  </si>
  <si>
    <t>Общеобразовательный цикл</t>
  </si>
  <si>
    <t xml:space="preserve">Русский язык </t>
  </si>
  <si>
    <t>Э</t>
  </si>
  <si>
    <t>Литература</t>
  </si>
  <si>
    <t>-</t>
  </si>
  <si>
    <t>З</t>
  </si>
  <si>
    <t>Математика</t>
  </si>
  <si>
    <t>История</t>
  </si>
  <si>
    <t>Физическая культура</t>
  </si>
  <si>
    <t>Информатика</t>
  </si>
  <si>
    <t>Химия</t>
  </si>
  <si>
    <t>ОГСЭ.00</t>
  </si>
  <si>
    <t>Общий гуманитарный и социально-экономический цикл</t>
  </si>
  <si>
    <t>ОГСЭ.01</t>
  </si>
  <si>
    <t xml:space="preserve">Основы философии 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</si>
  <si>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</si>
  <si>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</si>
  <si>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</si>
  <si>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</si>
  <si>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</si>
  <si>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</si>
  <si>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</si>
  <si>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</si>
  <si>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</si>
  <si>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</si>
  <si>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ЕН. 03</t>
  </si>
  <si>
    <t>Экологические основы природопользования</t>
  </si>
  <si>
    <t>П.00</t>
  </si>
  <si>
    <t>Профессиональный цикл</t>
  </si>
  <si>
    <t>ОП.00</t>
  </si>
  <si>
    <t xml:space="preserve">Общепрофессиональный цикл </t>
  </si>
  <si>
    <t>ОП.01</t>
  </si>
  <si>
    <t>Инженерная графика</t>
  </si>
  <si>
    <t>ОП.02</t>
  </si>
  <si>
    <t>Материаловедение</t>
  </si>
  <si>
    <t>ОП.03</t>
  </si>
  <si>
    <t>Техническая механика</t>
  </si>
  <si>
    <t>ОП.04</t>
  </si>
  <si>
    <t>Метрология, стандартизация и сертификация</t>
  </si>
  <si>
    <t>ОП.05</t>
  </si>
  <si>
    <t>Электротехника и основы электроники</t>
  </si>
  <si>
    <t>ОП.06</t>
  </si>
  <si>
    <t>Технологическое оборудование</t>
  </si>
  <si>
    <t>ОП.07</t>
  </si>
  <si>
    <t>Технология отрасли</t>
  </si>
  <si>
    <t>ОП.08</t>
  </si>
  <si>
    <t>Процессы формообразования и инструменты</t>
  </si>
  <si>
    <t>ОП.09</t>
  </si>
  <si>
    <t>Охрана труда и бережливое производство</t>
  </si>
  <si>
    <t>ОП. 10</t>
  </si>
  <si>
    <t>Экономика отрасли</t>
  </si>
  <si>
    <t>ОП.11</t>
  </si>
  <si>
    <t>Информационные технологии в профессиональной деятельности</t>
  </si>
  <si>
    <t>ОП.12</t>
  </si>
  <si>
    <t>Безопасность жизнедеятельности</t>
  </si>
  <si>
    <t>Профессиональные модули</t>
  </si>
  <si>
    <t>Монтаж промышленного оборудования и пусконаладочные работы</t>
  </si>
  <si>
    <t>Монтаж промышленного оборудования</t>
  </si>
  <si>
    <t>Пусконаладочные  работы</t>
  </si>
  <si>
    <t xml:space="preserve">Учебная практика </t>
  </si>
  <si>
    <t xml:space="preserve">Производственная практика  </t>
  </si>
  <si>
    <t>Техническое обслуживание и ремонт промышленного оборудования</t>
  </si>
  <si>
    <t>Техническое обслуживание промышленного оборудования</t>
  </si>
  <si>
    <t>Ремонт промышленного оборудования</t>
  </si>
  <si>
    <t>Ремонтные, монтажные и наладочные работы по промышленному оборудованию</t>
  </si>
  <si>
    <t>МДК 03.01.</t>
  </si>
  <si>
    <t>Организация ремонтных работ по промышленному оборудованию</t>
  </si>
  <si>
    <t>МДК 03.02.</t>
  </si>
  <si>
    <t>Организация монтажных работ по промышленному оборудованию</t>
  </si>
  <si>
    <t>МДК 03.03.</t>
  </si>
  <si>
    <t>Организация наладочных работ по промышленному оборудованию</t>
  </si>
  <si>
    <t xml:space="preserve">Профилактическое обслуживание и ремонт простых деталей, узлов и механизмов </t>
  </si>
  <si>
    <t>Всего учебной нагрузки</t>
  </si>
  <si>
    <t>ПДП</t>
  </si>
  <si>
    <t>ГИА</t>
  </si>
  <si>
    <t xml:space="preserve">Консультации 100 часов на группу обучающегося </t>
  </si>
  <si>
    <t>Всего</t>
  </si>
  <si>
    <t>дисциплин и МДК</t>
  </si>
  <si>
    <t>учебной практики</t>
  </si>
  <si>
    <t xml:space="preserve">производ. практики </t>
  </si>
  <si>
    <t>экзаменов</t>
  </si>
  <si>
    <t>диф.зачетов</t>
  </si>
  <si>
    <t>зачетов</t>
  </si>
  <si>
    <t>Объем образовательной программы (академических часов)</t>
  </si>
  <si>
    <t>в том числе</t>
  </si>
  <si>
    <t>практические, лабораторные</t>
  </si>
  <si>
    <t>Выполнение работ по одной или нескольким профессиям рабочих, должностям служащих (профессия 18559 слесарь-ремонтник)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</si>
  <si>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</si>
  <si>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</si>
  <si>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</si>
  <si>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</si>
  <si>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</si>
  <si>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</si>
  <si>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</si>
  <si>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</si>
  <si>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</si>
  <si>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</si>
  <si>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</si>
  <si>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</si>
  <si>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</si>
  <si>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Обществознание</t>
  </si>
  <si>
    <t>География</t>
  </si>
  <si>
    <t xml:space="preserve">Иностранный язык </t>
  </si>
  <si>
    <t>Оновы безопасности и жизнедеятельности</t>
  </si>
  <si>
    <t xml:space="preserve">Биология </t>
  </si>
  <si>
    <t>ДЗ</t>
  </si>
  <si>
    <t>максим.нагрузка</t>
  </si>
  <si>
    <t>курсовые работы</t>
  </si>
  <si>
    <t>Физика (в т.ч. индивидуальный проект)</t>
  </si>
  <si>
    <t>МДК 01.02</t>
  </si>
  <si>
    <t>ПМ 00</t>
  </si>
  <si>
    <t>ПМ 01</t>
  </si>
  <si>
    <t>МДК 01.01</t>
  </si>
  <si>
    <t>УП 01</t>
  </si>
  <si>
    <t>ПП 01</t>
  </si>
  <si>
    <t>ПМ 02</t>
  </si>
  <si>
    <t>МДК 02.01</t>
  </si>
  <si>
    <t>МДК 02.02</t>
  </si>
  <si>
    <t>УП 02</t>
  </si>
  <si>
    <t>ПП 02</t>
  </si>
  <si>
    <t>ПМ03</t>
  </si>
  <si>
    <t>УП 03</t>
  </si>
  <si>
    <t>ПП 03</t>
  </si>
  <si>
    <t>ПМ 04</t>
  </si>
  <si>
    <t>МДК 04.01</t>
  </si>
  <si>
    <t>УП 04</t>
  </si>
  <si>
    <t>Государственная итоговая аттестация проводится в форме демонстрационного экзамена
и защиты дипломного проекта (работы) - 6 недель</t>
  </si>
  <si>
    <t>Преддипломная практика - 4 недели</t>
  </si>
  <si>
    <t xml:space="preserve"> </t>
  </si>
  <si>
    <t>ЭК</t>
  </si>
  <si>
    <t>преддипл.  практики</t>
  </si>
  <si>
    <t>Учебный план на 2023-2024 учебный год по специальности 15.02.12 Монтаж, техническое обслуживание и ремонт промышленного оборудования ( по отраcлям) (на базе основного общего образования)                                                                                                                                   Квалификация: техник-механик. Срок обучения 3 года 10 месяцев. Группа МР-23/9</t>
  </si>
  <si>
    <t>ОП.13</t>
  </si>
  <si>
    <t xml:space="preserve">Бережливое производство  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</si>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</sst>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</cellStyleXfs>
  <cellXfs count="115">
    <xf numFmtId="0" fontId="0" fillId="0" borderId="0" xfId="0"/>
    <xf numFmtId="0" fontId="4" fillId="2" borderId="1" xfId="0" applyFont="1" applyFill="1" applyBorder="1"/>
    <xf numFmtId="0" fontId="2" fillId="2" borderId="1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9" fillId="2" borderId="2" xfId="4" applyFont="1" applyFill="1" applyBorder="1" applyAlignment="1">
      <alignment horizontal="justify" vertical="top" wrapText="1"/>
    </xf>
    <xf numFmtId="0" fontId="9" fillId="2" borderId="1" xfId="4" applyFont="1" applyFill="1" applyBorder="1"/>
    <xf numFmtId="0" fontId="9" fillId="2" borderId="2" xfId="4" applyFont="1" applyFill="1" applyBorder="1"/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vertical="center" wrapText="1"/>
    </xf>
    <xf numFmtId="0" fontId="9" fillId="2" borderId="1" xfId="5" applyFont="1" applyFill="1" applyBorder="1" applyAlignment="1">
      <alignment vertical="center" wrapText="1"/>
    </xf>
    <xf numFmtId="0" fontId="2" fillId="4" borderId="1" xfId="5" applyFont="1" applyFill="1" applyBorder="1" applyAlignment="1">
      <alignment vertical="center" wrapText="1"/>
    </xf>
    <xf numFmtId="0" fontId="13" fillId="2" borderId="9" xfId="5" applyFont="1" applyFill="1" applyBorder="1" applyAlignment="1">
      <alignment horizontal="left" vertical="center" wrapText="1"/>
    </xf>
    <xf numFmtId="0" fontId="13" fillId="2" borderId="1" xfId="5" applyFont="1" applyFill="1" applyBorder="1" applyAlignment="1">
      <alignment horizontal="left" vertical="center" wrapText="1"/>
    </xf>
    <xf numFmtId="0" fontId="13" fillId="2" borderId="1" xfId="5" applyFont="1" applyFill="1" applyBorder="1" applyAlignment="1">
      <alignment vertical="center" wrapText="1"/>
    </xf>
    <xf numFmtId="0" fontId="2" fillId="0" borderId="10" xfId="2" applyFont="1" applyBorder="1" applyAlignment="1">
      <alignment horizontal="left" vertical="center" wrapText="1"/>
    </xf>
    <xf numFmtId="0" fontId="2" fillId="0" borderId="11" xfId="2" applyFont="1" applyBorder="1" applyAlignment="1">
      <alignment horizontal="left" vertical="center" wrapText="1"/>
    </xf>
    <xf numFmtId="0" fontId="2" fillId="4" borderId="1" xfId="2" applyFont="1" applyFill="1" applyBorder="1" applyAlignment="1">
      <alignment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textRotation="90"/>
    </xf>
    <xf numFmtId="49" fontId="14" fillId="2" borderId="1" xfId="2" applyNumberFormat="1" applyFont="1" applyFill="1" applyBorder="1" applyAlignment="1">
      <alignment horizontal="center" vertical="center" wrapText="1"/>
    </xf>
    <xf numFmtId="0" fontId="14" fillId="4" borderId="2" xfId="2" applyFont="1" applyFill="1" applyBorder="1" applyAlignment="1">
      <alignment horizontal="center" vertical="center" wrapText="1"/>
    </xf>
    <xf numFmtId="0" fontId="11" fillId="2" borderId="1" xfId="4" applyFont="1" applyFill="1" applyBorder="1"/>
    <xf numFmtId="0" fontId="5" fillId="2" borderId="1" xfId="0" applyFont="1" applyFill="1" applyBorder="1"/>
    <xf numFmtId="0" fontId="3" fillId="4" borderId="1" xfId="0" applyFont="1" applyFill="1" applyBorder="1"/>
    <xf numFmtId="0" fontId="5" fillId="4" borderId="1" xfId="0" applyFont="1" applyFill="1" applyBorder="1"/>
    <xf numFmtId="0" fontId="5" fillId="2" borderId="5" xfId="0" applyFont="1" applyFill="1" applyBorder="1"/>
    <xf numFmtId="0" fontId="5" fillId="2" borderId="0" xfId="0" applyFont="1" applyFill="1"/>
    <xf numFmtId="0" fontId="3" fillId="2" borderId="1" xfId="0" applyFont="1" applyFill="1" applyBorder="1"/>
    <xf numFmtId="0" fontId="5" fillId="2" borderId="17" xfId="0" applyFont="1" applyFill="1" applyBorder="1"/>
    <xf numFmtId="0" fontId="3" fillId="4" borderId="0" xfId="0" applyFont="1" applyFill="1"/>
    <xf numFmtId="0" fontId="5" fillId="3" borderId="0" xfId="0" applyFont="1" applyFill="1"/>
    <xf numFmtId="0" fontId="2" fillId="2" borderId="1" xfId="4" applyFont="1" applyFill="1" applyBorder="1"/>
    <xf numFmtId="0" fontId="3" fillId="2" borderId="5" xfId="0" applyFont="1" applyFill="1" applyBorder="1"/>
    <xf numFmtId="0" fontId="3" fillId="2" borderId="0" xfId="0" applyFont="1" applyFill="1"/>
    <xf numFmtId="0" fontId="14" fillId="2" borderId="5" xfId="0" applyFont="1" applyFill="1" applyBorder="1"/>
    <xf numFmtId="0" fontId="11" fillId="2" borderId="5" xfId="0" applyFont="1" applyFill="1" applyBorder="1"/>
    <xf numFmtId="0" fontId="11" fillId="2" borderId="1" xfId="0" applyFont="1" applyFill="1" applyBorder="1"/>
    <xf numFmtId="0" fontId="2" fillId="2" borderId="1" xfId="0" applyFont="1" applyFill="1" applyBorder="1"/>
    <xf numFmtId="0" fontId="14" fillId="2" borderId="1" xfId="0" applyFont="1" applyFill="1" applyBorder="1"/>
    <xf numFmtId="0" fontId="14" fillId="4" borderId="1" xfId="0" applyFont="1" applyFill="1" applyBorder="1"/>
    <xf numFmtId="0" fontId="11" fillId="2" borderId="0" xfId="0" applyFont="1" applyFill="1"/>
    <xf numFmtId="0" fontId="9" fillId="0" borderId="1" xfId="2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textRotation="90" wrapText="1"/>
    </xf>
    <xf numFmtId="0" fontId="2" fillId="2" borderId="1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wrapText="1"/>
    </xf>
    <xf numFmtId="0" fontId="9" fillId="2" borderId="7" xfId="2" applyFont="1" applyFill="1" applyBorder="1" applyAlignment="1">
      <alignment horizontal="left" vertical="center" wrapText="1"/>
    </xf>
    <xf numFmtId="0" fontId="2" fillId="4" borderId="1" xfId="2" applyFont="1" applyFill="1" applyBorder="1" applyAlignment="1">
      <alignment horizontal="left" vertical="center" wrapText="1"/>
    </xf>
    <xf numFmtId="0" fontId="9" fillId="2" borderId="1" xfId="4" applyFont="1" applyFill="1" applyBorder="1" applyAlignment="1">
      <alignment wrapText="1"/>
    </xf>
    <xf numFmtId="0" fontId="2" fillId="4" borderId="1" xfId="5" applyFont="1" applyFill="1" applyBorder="1" applyAlignment="1">
      <alignment horizontal="left" vertical="center" wrapText="1"/>
    </xf>
    <xf numFmtId="0" fontId="9" fillId="2" borderId="1" xfId="4" applyFont="1" applyFill="1" applyBorder="1" applyAlignment="1">
      <alignment horizontal="left" vertical="center" wrapText="1"/>
    </xf>
    <xf numFmtId="0" fontId="13" fillId="2" borderId="8" xfId="5" applyFont="1" applyFill="1" applyBorder="1" applyAlignment="1">
      <alignment horizontal="left" vertical="center" wrapText="1"/>
    </xf>
    <xf numFmtId="0" fontId="13" fillId="4" borderId="8" xfId="5" applyFont="1" applyFill="1" applyBorder="1" applyAlignment="1">
      <alignment horizontal="left" vertical="center" wrapText="1"/>
    </xf>
    <xf numFmtId="0" fontId="13" fillId="2" borderId="1" xfId="5" applyFont="1" applyFill="1" applyBorder="1" applyAlignment="1">
      <alignment vertical="top" wrapText="1"/>
    </xf>
    <xf numFmtId="0" fontId="15" fillId="2" borderId="0" xfId="0" applyFont="1" applyFill="1" applyAlignment="1">
      <alignment wrapText="1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17" fillId="2" borderId="5" xfId="0" applyFont="1" applyFill="1" applyBorder="1"/>
    <xf numFmtId="0" fontId="19" fillId="2" borderId="0" xfId="5" applyFont="1" applyFill="1" applyAlignment="1">
      <alignment horizontal="left" vertical="center" wrapText="1"/>
    </xf>
    <xf numFmtId="0" fontId="9" fillId="2" borderId="1" xfId="4" applyFont="1" applyFill="1" applyBorder="1" applyAlignment="1">
      <alignment horizontal="left" vertical="top" wrapText="1"/>
    </xf>
    <xf numFmtId="0" fontId="10" fillId="0" borderId="13" xfId="2" applyFont="1" applyBorder="1" applyAlignment="1">
      <alignment horizontal="center" vertical="center" wrapText="1"/>
    </xf>
    <xf numFmtId="0" fontId="5" fillId="0" borderId="14" xfId="0" applyFont="1" applyBorder="1"/>
    <xf numFmtId="0" fontId="2" fillId="0" borderId="1" xfId="2" applyFont="1" applyBorder="1" applyAlignment="1">
      <alignment horizontal="left" vertical="center" wrapText="1"/>
    </xf>
    <xf numFmtId="0" fontId="7" fillId="0" borderId="12" xfId="2" applyFont="1" applyBorder="1" applyAlignment="1">
      <alignment horizontal="center" vertical="center" textRotation="90" wrapText="1"/>
    </xf>
    <xf numFmtId="0" fontId="7" fillId="0" borderId="15" xfId="2" applyFont="1" applyBorder="1" applyAlignment="1">
      <alignment horizontal="center" vertical="center" textRotation="90" wrapText="1"/>
    </xf>
    <xf numFmtId="0" fontId="7" fillId="0" borderId="16" xfId="2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textRotation="90" wrapText="1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5" fillId="2" borderId="6" xfId="0" applyFont="1" applyFill="1" applyBorder="1"/>
    <xf numFmtId="0" fontId="4" fillId="2" borderId="6" xfId="0" applyFont="1" applyFill="1" applyBorder="1" applyAlignment="1">
      <alignment horizontal="center" textRotation="90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0" borderId="2" xfId="4" applyFont="1" applyBorder="1" applyAlignment="1">
      <alignment horizontal="left" wrapText="1"/>
    </xf>
    <xf numFmtId="0" fontId="2" fillId="0" borderId="3" xfId="4" applyFont="1" applyBorder="1" applyAlignment="1">
      <alignment horizontal="left" wrapText="1"/>
    </xf>
    <xf numFmtId="0" fontId="2" fillId="0" borderId="4" xfId="4" applyFont="1" applyBorder="1" applyAlignment="1">
      <alignment horizontal="left" wrapText="1"/>
    </xf>
    <xf numFmtId="0" fontId="16" fillId="0" borderId="2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0" fontId="16" fillId="0" borderId="20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</cellXfs>
  <cellStyles count="6">
    <cellStyle name="Обычный" xfId="0" builtinId="0"/>
    <cellStyle name="Обычный 2" xfId="4" xr:uid="{00000000-0005-0000-0000-000001000000}"/>
    <cellStyle name="Обычный_37Учебный план ФГОС Сварщик" xfId="3" xr:uid="{00000000-0005-0000-0000-000002000000}"/>
    <cellStyle name="Обычный_37Учебный план ФГОС Сварщик_КРС  ТОП-50 18-19" xfId="1" xr:uid="{00000000-0005-0000-0000-000003000000}"/>
    <cellStyle name="Обычный_37Учебный план ФГОС Сварщик_Монтаж и тех.эксплуатация ПО" xfId="5" xr:uid="{00000000-0005-0000-0000-000004000000}"/>
    <cellStyle name="Обычный_37Учебный план ФГОС Сварщик_Техническое регулирование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121227</xdr:colOff>
      <xdr:row>1</xdr:row>
      <xdr:rowOff>34637</xdr:rowOff>
    </xdr:from>
    <xdr:to>
      <xdr:col>56</xdr:col>
      <xdr:colOff>153790</xdr:colOff>
      <xdr:row>1</xdr:row>
      <xdr:rowOff>1281546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046A611-2770-7951-D202-9E49C7050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5909" y="225137"/>
          <a:ext cx="3807926" cy="1246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78"/>
  <sheetViews>
    <sheetView tabSelected="1" zoomScale="55" zoomScaleNormal="55" workbookViewId="0">
      <selection activeCell="AV2" sqref="AV2:BE2"/>
    </sheetView>
  </sheetViews>
  <sheetFormatPr defaultColWidth="9.140625" defaultRowHeight="15" outlineLevelRow="1" x14ac:dyDescent="0.25"/>
  <cols>
    <col min="1" max="1" width="9" style="63" customWidth="1"/>
    <col min="2" max="2" width="20.7109375" style="63" customWidth="1"/>
    <col min="3" max="3" width="4.7109375" style="31" customWidth="1"/>
    <col min="4" max="4" width="5" style="31" customWidth="1"/>
    <col min="5" max="5" width="4.7109375" style="31" customWidth="1"/>
    <col min="6" max="6" width="4.5703125" style="31" customWidth="1"/>
    <col min="7" max="7" width="3.7109375" style="31" customWidth="1"/>
    <col min="8" max="8" width="4.28515625" style="31" customWidth="1"/>
    <col min="9" max="9" width="5" style="31" customWidth="1"/>
    <col min="10" max="10" width="5.140625" style="31" customWidth="1"/>
    <col min="11" max="11" width="6.42578125" style="45" customWidth="1"/>
    <col min="12" max="12" width="6.28515625" style="31" customWidth="1"/>
    <col min="13" max="13" width="5.28515625" style="31" customWidth="1"/>
    <col min="14" max="14" width="4.7109375" style="31" customWidth="1"/>
    <col min="15" max="15" width="6.7109375" style="31" customWidth="1"/>
    <col min="16" max="16" width="6.140625" style="31" customWidth="1"/>
    <col min="17" max="17" width="5.28515625" style="31" customWidth="1"/>
    <col min="18" max="18" width="5.140625" style="31" customWidth="1"/>
    <col min="19" max="19" width="5.5703125" style="31" customWidth="1"/>
    <col min="20" max="20" width="5.140625" style="31" customWidth="1"/>
    <col min="21" max="21" width="4.28515625" style="31" customWidth="1"/>
    <col min="22" max="22" width="4.7109375" style="31" customWidth="1"/>
    <col min="23" max="23" width="5.140625" style="31" customWidth="1"/>
    <col min="24" max="24" width="5" style="31" customWidth="1"/>
    <col min="25" max="27" width="4.140625" style="31" customWidth="1"/>
    <col min="28" max="29" width="5.140625" style="31" customWidth="1"/>
    <col min="30" max="30" width="3.7109375" style="31" customWidth="1"/>
    <col min="31" max="31" width="5" style="31" customWidth="1"/>
    <col min="32" max="32" width="4.42578125" style="31" customWidth="1"/>
    <col min="33" max="33" width="5.28515625" style="31" customWidth="1"/>
    <col min="34" max="34" width="5.140625" style="31" customWidth="1"/>
    <col min="35" max="35" width="4.140625" style="31" customWidth="1"/>
    <col min="36" max="36" width="4" style="31" customWidth="1"/>
    <col min="37" max="37" width="3.5703125" style="31" customWidth="1"/>
    <col min="38" max="38" width="5" style="31" customWidth="1"/>
    <col min="39" max="39" width="6.42578125" style="31" customWidth="1"/>
    <col min="40" max="40" width="4.5703125" style="31" customWidth="1"/>
    <col min="41" max="41" width="3.28515625" style="31" customWidth="1"/>
    <col min="42" max="42" width="5.85546875" style="31" customWidth="1"/>
    <col min="43" max="43" width="8.5703125" style="31" customWidth="1"/>
    <col min="44" max="44" width="5" style="31" customWidth="1"/>
    <col min="45" max="45" width="4.140625" style="31" customWidth="1"/>
    <col min="46" max="46" width="3.5703125" style="31" customWidth="1"/>
    <col min="47" max="47" width="3.7109375" style="31" customWidth="1"/>
    <col min="48" max="48" width="6.42578125" style="31" customWidth="1"/>
    <col min="49" max="49" width="7.42578125" style="31" customWidth="1"/>
    <col min="50" max="50" width="3.7109375" style="31" customWidth="1"/>
    <col min="51" max="51" width="4.140625" style="31" customWidth="1"/>
    <col min="52" max="52" width="3.85546875" style="31" customWidth="1"/>
    <col min="53" max="53" width="5.7109375" style="31" customWidth="1"/>
    <col min="54" max="54" width="6" style="31" customWidth="1"/>
    <col min="55" max="55" width="3.85546875" style="31" customWidth="1"/>
    <col min="56" max="56" width="4" style="31" customWidth="1"/>
    <col min="57" max="57" width="3.7109375" style="31" customWidth="1"/>
    <col min="58" max="58" width="4" style="31" customWidth="1"/>
    <col min="59" max="16384" width="9.140625" style="31"/>
  </cols>
  <sheetData>
    <row r="1" spans="1:58" x14ac:dyDescent="0.25">
      <c r="BB1" s="113" t="s">
        <v>157</v>
      </c>
      <c r="BC1" s="113"/>
      <c r="BD1" s="113"/>
      <c r="BE1" s="113"/>
      <c r="BF1" s="113"/>
    </row>
    <row r="2" spans="1:58" ht="105" customHeight="1" x14ac:dyDescent="0.25"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4"/>
    </row>
    <row r="3" spans="1:58" ht="49.5" customHeight="1" x14ac:dyDescent="0.25">
      <c r="A3" s="81" t="s">
        <v>154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</row>
    <row r="4" spans="1:58" ht="27.75" customHeight="1" x14ac:dyDescent="0.25">
      <c r="A4" s="83" t="s">
        <v>0</v>
      </c>
      <c r="B4" s="78" t="s">
        <v>1</v>
      </c>
      <c r="C4" s="78" t="s">
        <v>2</v>
      </c>
      <c r="D4" s="78"/>
      <c r="E4" s="78"/>
      <c r="F4" s="78"/>
      <c r="G4" s="78"/>
      <c r="H4" s="78"/>
      <c r="I4" s="78"/>
      <c r="J4" s="78"/>
      <c r="K4" s="85" t="s">
        <v>106</v>
      </c>
      <c r="L4" s="85"/>
      <c r="M4" s="85"/>
      <c r="N4" s="85"/>
      <c r="O4" s="85"/>
      <c r="P4" s="85"/>
      <c r="Q4" s="85"/>
      <c r="R4" s="85"/>
      <c r="S4" s="86" t="s">
        <v>3</v>
      </c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</row>
    <row r="5" spans="1:58" ht="34.9" customHeight="1" x14ac:dyDescent="0.25">
      <c r="A5" s="84"/>
      <c r="B5" s="78"/>
      <c r="C5" s="78"/>
      <c r="D5" s="78"/>
      <c r="E5" s="78"/>
      <c r="F5" s="78"/>
      <c r="G5" s="78"/>
      <c r="H5" s="78"/>
      <c r="I5" s="78"/>
      <c r="J5" s="78"/>
      <c r="K5" s="87" t="s">
        <v>129</v>
      </c>
      <c r="L5" s="88" t="s">
        <v>4</v>
      </c>
      <c r="M5" s="89" t="s">
        <v>5</v>
      </c>
      <c r="N5" s="90"/>
      <c r="O5" s="90"/>
      <c r="P5" s="90"/>
      <c r="Q5" s="90"/>
      <c r="R5" s="91"/>
      <c r="S5" s="79" t="s">
        <v>6</v>
      </c>
      <c r="T5" s="79"/>
      <c r="U5" s="79"/>
      <c r="V5" s="79"/>
      <c r="W5" s="79"/>
      <c r="X5" s="79" t="s">
        <v>7</v>
      </c>
      <c r="Y5" s="79"/>
      <c r="Z5" s="79"/>
      <c r="AA5" s="79"/>
      <c r="AB5" s="79"/>
      <c r="AC5" s="79" t="s">
        <v>8</v>
      </c>
      <c r="AD5" s="79"/>
      <c r="AE5" s="79"/>
      <c r="AF5" s="79"/>
      <c r="AG5" s="79"/>
      <c r="AH5" s="79" t="s">
        <v>9</v>
      </c>
      <c r="AI5" s="79"/>
      <c r="AJ5" s="79"/>
      <c r="AK5" s="79"/>
      <c r="AL5" s="79"/>
      <c r="AM5" s="79" t="s">
        <v>10</v>
      </c>
      <c r="AN5" s="79"/>
      <c r="AO5" s="79"/>
      <c r="AP5" s="79"/>
      <c r="AQ5" s="79"/>
      <c r="AR5" s="79" t="s">
        <v>11</v>
      </c>
      <c r="AS5" s="79"/>
      <c r="AT5" s="79"/>
      <c r="AU5" s="79"/>
      <c r="AV5" s="79"/>
      <c r="AW5" s="79" t="s">
        <v>12</v>
      </c>
      <c r="AX5" s="79"/>
      <c r="AY5" s="79"/>
      <c r="AZ5" s="79"/>
      <c r="BA5" s="79"/>
      <c r="BB5" s="79" t="s">
        <v>13</v>
      </c>
      <c r="BC5" s="79"/>
      <c r="BD5" s="79"/>
      <c r="BE5" s="79"/>
      <c r="BF5" s="79"/>
    </row>
    <row r="6" spans="1:58" ht="15" customHeight="1" x14ac:dyDescent="0.25">
      <c r="A6" s="84"/>
      <c r="B6" s="78"/>
      <c r="C6" s="78"/>
      <c r="D6" s="78"/>
      <c r="E6" s="78"/>
      <c r="F6" s="78"/>
      <c r="G6" s="78"/>
      <c r="H6" s="78"/>
      <c r="I6" s="78"/>
      <c r="J6" s="78"/>
      <c r="K6" s="87"/>
      <c r="L6" s="88"/>
      <c r="M6" s="94" t="s">
        <v>14</v>
      </c>
      <c r="N6" s="94" t="s">
        <v>15</v>
      </c>
      <c r="O6" s="88" t="s">
        <v>16</v>
      </c>
      <c r="P6" s="92" t="s">
        <v>107</v>
      </c>
      <c r="Q6" s="93"/>
      <c r="R6" s="88" t="s">
        <v>17</v>
      </c>
      <c r="S6" s="77" t="s">
        <v>18</v>
      </c>
      <c r="T6" s="77" t="s">
        <v>14</v>
      </c>
      <c r="U6" s="77" t="s">
        <v>19</v>
      </c>
      <c r="V6" s="77" t="s">
        <v>20</v>
      </c>
      <c r="W6" s="77" t="s">
        <v>21</v>
      </c>
      <c r="X6" s="77" t="s">
        <v>18</v>
      </c>
      <c r="Y6" s="77" t="s">
        <v>14</v>
      </c>
      <c r="Z6" s="77" t="s">
        <v>19</v>
      </c>
      <c r="AA6" s="77" t="s">
        <v>20</v>
      </c>
      <c r="AB6" s="77" t="s">
        <v>21</v>
      </c>
      <c r="AC6" s="77" t="s">
        <v>18</v>
      </c>
      <c r="AD6" s="77" t="s">
        <v>14</v>
      </c>
      <c r="AE6" s="77" t="s">
        <v>19</v>
      </c>
      <c r="AF6" s="77" t="s">
        <v>20</v>
      </c>
      <c r="AG6" s="77" t="s">
        <v>21</v>
      </c>
      <c r="AH6" s="77" t="s">
        <v>18</v>
      </c>
      <c r="AI6" s="77" t="s">
        <v>14</v>
      </c>
      <c r="AJ6" s="77" t="s">
        <v>19</v>
      </c>
      <c r="AK6" s="77" t="s">
        <v>20</v>
      </c>
      <c r="AL6" s="77" t="s">
        <v>21</v>
      </c>
      <c r="AM6" s="77" t="s">
        <v>18</v>
      </c>
      <c r="AN6" s="77" t="s">
        <v>14</v>
      </c>
      <c r="AO6" s="77" t="s">
        <v>19</v>
      </c>
      <c r="AP6" s="77" t="s">
        <v>20</v>
      </c>
      <c r="AQ6" s="77" t="s">
        <v>21</v>
      </c>
      <c r="AR6" s="77" t="s">
        <v>18</v>
      </c>
      <c r="AS6" s="77" t="s">
        <v>14</v>
      </c>
      <c r="AT6" s="77" t="s">
        <v>19</v>
      </c>
      <c r="AU6" s="77" t="s">
        <v>20</v>
      </c>
      <c r="AV6" s="77" t="s">
        <v>21</v>
      </c>
      <c r="AW6" s="77" t="s">
        <v>18</v>
      </c>
      <c r="AX6" s="77" t="s">
        <v>14</v>
      </c>
      <c r="AY6" s="77" t="s">
        <v>19</v>
      </c>
      <c r="AZ6" s="77" t="s">
        <v>20</v>
      </c>
      <c r="BA6" s="77" t="s">
        <v>21</v>
      </c>
      <c r="BB6" s="77" t="s">
        <v>18</v>
      </c>
      <c r="BC6" s="77" t="s">
        <v>14</v>
      </c>
      <c r="BD6" s="77" t="s">
        <v>19</v>
      </c>
      <c r="BE6" s="77" t="s">
        <v>20</v>
      </c>
      <c r="BF6" s="77" t="s">
        <v>21</v>
      </c>
    </row>
    <row r="7" spans="1:58" ht="63" customHeight="1" x14ac:dyDescent="0.25">
      <c r="A7" s="84"/>
      <c r="B7" s="78"/>
      <c r="C7" s="78"/>
      <c r="D7" s="78"/>
      <c r="E7" s="78"/>
      <c r="F7" s="78"/>
      <c r="G7" s="78"/>
      <c r="H7" s="78"/>
      <c r="I7" s="78"/>
      <c r="J7" s="78"/>
      <c r="K7" s="87"/>
      <c r="L7" s="88"/>
      <c r="M7" s="95"/>
      <c r="N7" s="96"/>
      <c r="O7" s="88"/>
      <c r="P7" s="51" t="s">
        <v>108</v>
      </c>
      <c r="Q7" s="23" t="s">
        <v>130</v>
      </c>
      <c r="R7" s="96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</row>
    <row r="8" spans="1:58" ht="15.75" hidden="1" customHeight="1" x14ac:dyDescent="0.25">
      <c r="A8" s="84"/>
      <c r="B8" s="78"/>
      <c r="C8" s="78"/>
      <c r="D8" s="78"/>
      <c r="E8" s="78"/>
      <c r="F8" s="78"/>
      <c r="G8" s="78"/>
      <c r="H8" s="78"/>
      <c r="I8" s="78"/>
      <c r="J8" s="78"/>
      <c r="K8" s="41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1:58" outlineLevel="1" x14ac:dyDescent="0.25">
      <c r="A9" s="47">
        <v>1</v>
      </c>
      <c r="B9" s="47">
        <v>2</v>
      </c>
      <c r="C9" s="78">
        <v>3</v>
      </c>
      <c r="D9" s="78"/>
      <c r="E9" s="78"/>
      <c r="F9" s="78"/>
      <c r="G9" s="78"/>
      <c r="H9" s="78"/>
      <c r="I9" s="78"/>
      <c r="J9" s="78"/>
      <c r="K9" s="42">
        <v>4</v>
      </c>
      <c r="L9" s="1">
        <v>5</v>
      </c>
      <c r="M9" s="1">
        <v>6</v>
      </c>
      <c r="N9" s="1">
        <v>7</v>
      </c>
      <c r="O9" s="1">
        <v>8</v>
      </c>
      <c r="P9" s="1">
        <v>9</v>
      </c>
      <c r="Q9" s="1">
        <v>10</v>
      </c>
      <c r="R9" s="1">
        <v>11</v>
      </c>
      <c r="S9" s="1">
        <v>12</v>
      </c>
      <c r="T9" s="1">
        <v>13</v>
      </c>
      <c r="U9" s="1">
        <v>14</v>
      </c>
      <c r="V9" s="1">
        <v>15</v>
      </c>
      <c r="W9" s="1">
        <v>16</v>
      </c>
      <c r="X9" s="1">
        <v>17</v>
      </c>
      <c r="Y9" s="1">
        <v>18</v>
      </c>
      <c r="Z9" s="1">
        <v>19</v>
      </c>
      <c r="AA9" s="1">
        <v>20</v>
      </c>
      <c r="AB9" s="1">
        <v>21</v>
      </c>
      <c r="AC9" s="1">
        <v>22</v>
      </c>
      <c r="AD9" s="1">
        <v>23</v>
      </c>
      <c r="AE9" s="1">
        <v>24</v>
      </c>
      <c r="AF9" s="1">
        <v>25</v>
      </c>
      <c r="AG9" s="1">
        <v>26</v>
      </c>
      <c r="AH9" s="1">
        <v>27</v>
      </c>
      <c r="AI9" s="1">
        <v>28</v>
      </c>
      <c r="AJ9" s="1">
        <v>29</v>
      </c>
      <c r="AK9" s="1">
        <v>30</v>
      </c>
      <c r="AL9" s="1">
        <v>31</v>
      </c>
      <c r="AM9" s="1">
        <v>32</v>
      </c>
      <c r="AN9" s="1">
        <v>33</v>
      </c>
      <c r="AO9" s="1">
        <v>34</v>
      </c>
      <c r="AP9" s="1">
        <v>35</v>
      </c>
      <c r="AQ9" s="1">
        <v>36</v>
      </c>
      <c r="AR9" s="1">
        <v>37</v>
      </c>
      <c r="AS9" s="1">
        <v>38</v>
      </c>
      <c r="AT9" s="1">
        <v>39</v>
      </c>
      <c r="AU9" s="1">
        <v>40</v>
      </c>
      <c r="AV9" s="1">
        <v>41</v>
      </c>
      <c r="AW9" s="1">
        <v>42</v>
      </c>
      <c r="AX9" s="1">
        <v>43</v>
      </c>
      <c r="AY9" s="1">
        <v>44</v>
      </c>
      <c r="AZ9" s="1">
        <v>45</v>
      </c>
      <c r="BA9" s="1">
        <v>46</v>
      </c>
      <c r="BB9" s="1">
        <v>47</v>
      </c>
      <c r="BC9" s="1">
        <v>48</v>
      </c>
      <c r="BD9" s="1">
        <v>49</v>
      </c>
      <c r="BE9" s="1">
        <v>50</v>
      </c>
      <c r="BF9" s="1">
        <v>51</v>
      </c>
    </row>
    <row r="10" spans="1:58" s="33" customFormat="1" ht="21" x14ac:dyDescent="0.25">
      <c r="A10" s="2" t="s">
        <v>22</v>
      </c>
      <c r="B10" s="52" t="s">
        <v>23</v>
      </c>
      <c r="C10" s="3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5">
        <v>7</v>
      </c>
      <c r="J10" s="5">
        <v>8</v>
      </c>
      <c r="K10" s="43">
        <f>SUM(K11:K23)</f>
        <v>1476</v>
      </c>
      <c r="L10" s="43">
        <f t="shared" ref="L10:AJ10" si="0">SUM(L11:L23)</f>
        <v>0</v>
      </c>
      <c r="M10" s="43">
        <f t="shared" si="0"/>
        <v>30</v>
      </c>
      <c r="N10" s="43">
        <f t="shared" si="0"/>
        <v>34</v>
      </c>
      <c r="O10" s="43">
        <f>SUM(O11:O23)</f>
        <v>1412</v>
      </c>
      <c r="P10" s="43">
        <f t="shared" si="0"/>
        <v>0</v>
      </c>
      <c r="Q10" s="43">
        <f t="shared" si="0"/>
        <v>0</v>
      </c>
      <c r="R10" s="43">
        <f t="shared" si="0"/>
        <v>0</v>
      </c>
      <c r="S10" s="43">
        <f t="shared" si="0"/>
        <v>612</v>
      </c>
      <c r="T10" s="43">
        <f t="shared" si="0"/>
        <v>12</v>
      </c>
      <c r="U10" s="43">
        <f t="shared" si="0"/>
        <v>24</v>
      </c>
      <c r="V10" s="43">
        <f t="shared" si="0"/>
        <v>0</v>
      </c>
      <c r="W10" s="43">
        <f t="shared" si="0"/>
        <v>576</v>
      </c>
      <c r="X10" s="43">
        <f t="shared" si="0"/>
        <v>864</v>
      </c>
      <c r="Y10" s="43">
        <f t="shared" si="0"/>
        <v>18</v>
      </c>
      <c r="Z10" s="43">
        <f t="shared" si="0"/>
        <v>10</v>
      </c>
      <c r="AA10" s="43">
        <f t="shared" si="0"/>
        <v>0</v>
      </c>
      <c r="AB10" s="43">
        <f t="shared" si="0"/>
        <v>836</v>
      </c>
      <c r="AC10" s="43">
        <f t="shared" si="0"/>
        <v>0</v>
      </c>
      <c r="AD10" s="43">
        <f t="shared" si="0"/>
        <v>0</v>
      </c>
      <c r="AE10" s="43">
        <f t="shared" si="0"/>
        <v>0</v>
      </c>
      <c r="AF10" s="43">
        <f t="shared" si="0"/>
        <v>0</v>
      </c>
      <c r="AG10" s="43">
        <f t="shared" si="0"/>
        <v>0</v>
      </c>
      <c r="AH10" s="43">
        <f t="shared" si="0"/>
        <v>0</v>
      </c>
      <c r="AI10" s="43">
        <f t="shared" si="0"/>
        <v>0</v>
      </c>
      <c r="AJ10" s="43">
        <f t="shared" si="0"/>
        <v>0</v>
      </c>
      <c r="AK10" s="43">
        <f>SUM(AK11:AK23)</f>
        <v>0</v>
      </c>
      <c r="AL10" s="43">
        <f t="shared" ref="AL10" si="1">SUM(AL11:AL23)</f>
        <v>0</v>
      </c>
      <c r="AM10" s="43">
        <f t="shared" ref="AM10" si="2">SUM(AM11:AM23)</f>
        <v>0</v>
      </c>
      <c r="AN10" s="43">
        <f t="shared" ref="AN10" si="3">SUM(AN11:AN23)</f>
        <v>0</v>
      </c>
      <c r="AO10" s="43">
        <f t="shared" ref="AO10" si="4">SUM(AO11:AO23)</f>
        <v>0</v>
      </c>
      <c r="AP10" s="43">
        <f t="shared" ref="AP10" si="5">SUM(AP11:AP23)</f>
        <v>0</v>
      </c>
      <c r="AQ10" s="43">
        <f t="shared" ref="AQ10" si="6">SUM(AQ11:AQ23)</f>
        <v>0</v>
      </c>
      <c r="AR10" s="43">
        <f t="shared" ref="AR10" si="7">SUM(AR11:AR23)</f>
        <v>0</v>
      </c>
      <c r="AS10" s="43">
        <f t="shared" ref="AS10" si="8">SUM(AS11:AS23)</f>
        <v>0</v>
      </c>
      <c r="AT10" s="43">
        <f t="shared" ref="AT10" si="9">SUM(AT11:AT23)</f>
        <v>0</v>
      </c>
      <c r="AU10" s="43">
        <f t="shared" ref="AU10" si="10">SUM(AU11:AU23)</f>
        <v>0</v>
      </c>
      <c r="AV10" s="43">
        <f t="shared" ref="AV10" si="11">SUM(AV11:AV23)</f>
        <v>0</v>
      </c>
      <c r="AW10" s="43">
        <f t="shared" ref="AW10" si="12">SUM(AW11:AW23)</f>
        <v>0</v>
      </c>
      <c r="AX10" s="43">
        <f t="shared" ref="AX10" si="13">SUM(AX11:AX23)</f>
        <v>0</v>
      </c>
      <c r="AY10" s="43">
        <f t="shared" ref="AY10" si="14">SUM(AY11:AY23)</f>
        <v>0</v>
      </c>
      <c r="AZ10" s="43">
        <f t="shared" ref="AZ10" si="15">SUM(AZ11:AZ23)</f>
        <v>0</v>
      </c>
      <c r="BA10" s="43">
        <f t="shared" ref="BA10" si="16">SUM(BA11:BA23)</f>
        <v>0</v>
      </c>
      <c r="BB10" s="43">
        <f t="shared" ref="BB10" si="17">SUM(BB11:BB23)</f>
        <v>0</v>
      </c>
      <c r="BC10" s="43">
        <f t="shared" ref="BC10" si="18">SUM(BC11:BC23)</f>
        <v>0</v>
      </c>
      <c r="BD10" s="43">
        <f t="shared" ref="BD10" si="19">SUM(BD11:BD23)</f>
        <v>0</v>
      </c>
      <c r="BE10" s="43">
        <f t="shared" ref="BE10" si="20">SUM(BE11:BE23)</f>
        <v>0</v>
      </c>
      <c r="BF10" s="43">
        <f t="shared" ref="BF10" si="21">SUM(BF11:BF23)</f>
        <v>0</v>
      </c>
    </row>
    <row r="11" spans="1:58" x14ac:dyDescent="0.25">
      <c r="A11" s="2" t="s">
        <v>110</v>
      </c>
      <c r="B11" s="53" t="s">
        <v>24</v>
      </c>
      <c r="C11" s="24" t="s">
        <v>27</v>
      </c>
      <c r="D11" s="24" t="s">
        <v>25</v>
      </c>
      <c r="E11" s="6"/>
      <c r="F11" s="6"/>
      <c r="G11" s="6"/>
      <c r="H11" s="6"/>
      <c r="I11" s="27"/>
      <c r="J11" s="27"/>
      <c r="K11" s="41">
        <f>S11+X11+AC11+AH11</f>
        <v>72</v>
      </c>
      <c r="L11" s="27"/>
      <c r="M11" s="27">
        <f>SUM(T11+Y11)</f>
        <v>6</v>
      </c>
      <c r="N11" s="27">
        <f>SUM(U11+Z11)</f>
        <v>2</v>
      </c>
      <c r="O11" s="41">
        <f>W11+AB11+AG11+AL11</f>
        <v>64</v>
      </c>
      <c r="P11" s="46"/>
      <c r="Q11" s="27"/>
      <c r="R11" s="27"/>
      <c r="S11" s="27">
        <f t="shared" ref="S11:S16" si="22">SUM(T11:W11)</f>
        <v>32</v>
      </c>
      <c r="T11" s="27"/>
      <c r="U11" s="27"/>
      <c r="V11" s="27"/>
      <c r="W11" s="49">
        <v>32</v>
      </c>
      <c r="X11" s="27">
        <f>SUM(Y11:AB11)</f>
        <v>40</v>
      </c>
      <c r="Y11" s="27">
        <v>6</v>
      </c>
      <c r="Z11" s="27">
        <v>2</v>
      </c>
      <c r="AA11" s="27"/>
      <c r="AB11" s="50">
        <v>32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</row>
    <row r="12" spans="1:58" ht="15" customHeight="1" x14ac:dyDescent="0.25">
      <c r="A12" s="2" t="s">
        <v>111</v>
      </c>
      <c r="B12" s="53" t="s">
        <v>26</v>
      </c>
      <c r="C12" s="24" t="s">
        <v>27</v>
      </c>
      <c r="D12" s="24" t="s">
        <v>128</v>
      </c>
      <c r="E12" s="6"/>
      <c r="F12" s="6"/>
      <c r="G12" s="6"/>
      <c r="H12" s="6"/>
      <c r="I12" s="27"/>
      <c r="J12" s="27"/>
      <c r="K12" s="41">
        <f t="shared" ref="K12:K23" si="23">S12+X12+AC12+AH12</f>
        <v>108</v>
      </c>
      <c r="L12" s="27"/>
      <c r="M12" s="27">
        <f t="shared" ref="M12:M23" si="24">SUM(T12+Y12)</f>
        <v>0</v>
      </c>
      <c r="N12" s="27">
        <f t="shared" ref="N12:N23" si="25">SUM(U12+Z12)</f>
        <v>0</v>
      </c>
      <c r="O12" s="41">
        <f t="shared" ref="O12:O23" si="26">W12+AB12+AG12+AL12</f>
        <v>108</v>
      </c>
      <c r="P12" s="46"/>
      <c r="Q12" s="27"/>
      <c r="R12" s="27"/>
      <c r="S12" s="27">
        <f t="shared" si="22"/>
        <v>48</v>
      </c>
      <c r="T12" s="27"/>
      <c r="U12" s="27"/>
      <c r="V12" s="27"/>
      <c r="W12" s="50">
        <v>48</v>
      </c>
      <c r="X12" s="27">
        <f t="shared" ref="X12:X23" si="27">SUM(Y12:AB12)</f>
        <v>60</v>
      </c>
      <c r="Y12" s="27"/>
      <c r="Z12" s="27"/>
      <c r="AA12" s="27"/>
      <c r="AB12" s="50">
        <v>60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</row>
    <row r="13" spans="1:58" x14ac:dyDescent="0.25">
      <c r="A13" s="2" t="s">
        <v>112</v>
      </c>
      <c r="B13" s="53" t="s">
        <v>30</v>
      </c>
      <c r="C13" s="24" t="s">
        <v>27</v>
      </c>
      <c r="D13" s="24" t="s">
        <v>128</v>
      </c>
      <c r="E13" s="6"/>
      <c r="F13" s="6"/>
      <c r="G13" s="6"/>
      <c r="H13" s="6"/>
      <c r="I13" s="27"/>
      <c r="J13" s="27"/>
      <c r="K13" s="41">
        <f t="shared" si="23"/>
        <v>136</v>
      </c>
      <c r="L13" s="27"/>
      <c r="M13" s="27">
        <f t="shared" si="24"/>
        <v>0</v>
      </c>
      <c r="N13" s="27">
        <f t="shared" si="25"/>
        <v>0</v>
      </c>
      <c r="O13" s="41">
        <f t="shared" si="26"/>
        <v>136</v>
      </c>
      <c r="P13" s="46"/>
      <c r="Q13" s="27"/>
      <c r="R13" s="27"/>
      <c r="S13" s="27">
        <f t="shared" si="22"/>
        <v>64</v>
      </c>
      <c r="T13" s="27"/>
      <c r="U13" s="27"/>
      <c r="V13" s="27"/>
      <c r="W13" s="50">
        <v>64</v>
      </c>
      <c r="X13" s="27">
        <f t="shared" si="27"/>
        <v>72</v>
      </c>
      <c r="Y13" s="27"/>
      <c r="Z13" s="27"/>
      <c r="AA13" s="27"/>
      <c r="AB13" s="50">
        <v>72</v>
      </c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</row>
    <row r="14" spans="1:58" x14ac:dyDescent="0.25">
      <c r="A14" s="2" t="s">
        <v>113</v>
      </c>
      <c r="B14" s="53" t="s">
        <v>123</v>
      </c>
      <c r="C14" s="24" t="s">
        <v>27</v>
      </c>
      <c r="D14" s="24" t="s">
        <v>128</v>
      </c>
      <c r="E14" s="6"/>
      <c r="F14" s="6"/>
      <c r="G14" s="6"/>
      <c r="H14" s="6"/>
      <c r="I14" s="27"/>
      <c r="J14" s="27"/>
      <c r="K14" s="41">
        <f t="shared" si="23"/>
        <v>72</v>
      </c>
      <c r="L14" s="27"/>
      <c r="M14" s="27">
        <f t="shared" si="24"/>
        <v>0</v>
      </c>
      <c r="N14" s="27">
        <f t="shared" si="25"/>
        <v>0</v>
      </c>
      <c r="O14" s="41">
        <f t="shared" si="26"/>
        <v>72</v>
      </c>
      <c r="P14" s="46"/>
      <c r="Q14" s="27"/>
      <c r="R14" s="27"/>
      <c r="S14" s="27">
        <f t="shared" si="22"/>
        <v>32</v>
      </c>
      <c r="T14" s="27"/>
      <c r="U14" s="27"/>
      <c r="V14" s="27"/>
      <c r="W14" s="50">
        <v>32</v>
      </c>
      <c r="X14" s="27">
        <f t="shared" si="27"/>
        <v>40</v>
      </c>
      <c r="Y14" s="27"/>
      <c r="Z14" s="27"/>
      <c r="AA14" s="27"/>
      <c r="AB14" s="50">
        <v>40</v>
      </c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</row>
    <row r="15" spans="1:58" x14ac:dyDescent="0.25">
      <c r="A15" s="2" t="s">
        <v>114</v>
      </c>
      <c r="B15" s="53" t="s">
        <v>124</v>
      </c>
      <c r="C15" s="24" t="s">
        <v>27</v>
      </c>
      <c r="D15" s="24" t="s">
        <v>128</v>
      </c>
      <c r="E15" s="6"/>
      <c r="F15" s="6"/>
      <c r="G15" s="6"/>
      <c r="H15" s="6"/>
      <c r="I15" s="27"/>
      <c r="J15" s="27"/>
      <c r="K15" s="41">
        <f t="shared" si="23"/>
        <v>72</v>
      </c>
      <c r="L15" s="27"/>
      <c r="M15" s="27">
        <f t="shared" si="24"/>
        <v>0</v>
      </c>
      <c r="N15" s="27">
        <f t="shared" si="25"/>
        <v>0</v>
      </c>
      <c r="O15" s="41">
        <f t="shared" si="26"/>
        <v>72</v>
      </c>
      <c r="P15" s="46"/>
      <c r="Q15" s="27"/>
      <c r="R15" s="27"/>
      <c r="S15" s="27">
        <f t="shared" si="22"/>
        <v>32</v>
      </c>
      <c r="T15" s="27"/>
      <c r="U15" s="27"/>
      <c r="V15" s="27"/>
      <c r="W15" s="50">
        <v>32</v>
      </c>
      <c r="X15" s="27">
        <f t="shared" si="27"/>
        <v>40</v>
      </c>
      <c r="Y15" s="27"/>
      <c r="Z15" s="27"/>
      <c r="AA15" s="27"/>
      <c r="AB15" s="50">
        <v>40</v>
      </c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</row>
    <row r="16" spans="1:58" x14ac:dyDescent="0.25">
      <c r="A16" s="2" t="s">
        <v>115</v>
      </c>
      <c r="B16" s="53" t="s">
        <v>125</v>
      </c>
      <c r="C16" s="24" t="s">
        <v>27</v>
      </c>
      <c r="D16" s="24" t="s">
        <v>128</v>
      </c>
      <c r="E16" s="6"/>
      <c r="F16" s="6"/>
      <c r="G16" s="6"/>
      <c r="H16" s="6"/>
      <c r="I16" s="27"/>
      <c r="J16" s="27"/>
      <c r="K16" s="41">
        <f t="shared" si="23"/>
        <v>72</v>
      </c>
      <c r="L16" s="27"/>
      <c r="M16" s="27">
        <f t="shared" si="24"/>
        <v>0</v>
      </c>
      <c r="N16" s="27">
        <f t="shared" si="25"/>
        <v>0</v>
      </c>
      <c r="O16" s="41">
        <f t="shared" si="26"/>
        <v>72</v>
      </c>
      <c r="P16" s="46"/>
      <c r="Q16" s="27"/>
      <c r="R16" s="27"/>
      <c r="S16" s="27">
        <f t="shared" si="22"/>
        <v>32</v>
      </c>
      <c r="T16" s="27"/>
      <c r="U16" s="27"/>
      <c r="V16" s="27"/>
      <c r="W16" s="50">
        <v>32</v>
      </c>
      <c r="X16" s="27">
        <f t="shared" si="27"/>
        <v>40</v>
      </c>
      <c r="Y16" s="27"/>
      <c r="Z16" s="27"/>
      <c r="AA16" s="27"/>
      <c r="AB16" s="50">
        <v>40</v>
      </c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9" x14ac:dyDescent="0.25">
      <c r="A17" s="2" t="s">
        <v>116</v>
      </c>
      <c r="B17" s="54" t="s">
        <v>29</v>
      </c>
      <c r="C17" s="48" t="s">
        <v>25</v>
      </c>
      <c r="D17" s="48" t="s">
        <v>25</v>
      </c>
      <c r="E17" s="27"/>
      <c r="F17" s="27"/>
      <c r="G17" s="27"/>
      <c r="H17" s="27"/>
      <c r="I17" s="27"/>
      <c r="J17" s="27"/>
      <c r="K17" s="41">
        <f t="shared" si="23"/>
        <v>340</v>
      </c>
      <c r="L17" s="27"/>
      <c r="M17" s="27">
        <f t="shared" si="24"/>
        <v>12</v>
      </c>
      <c r="N17" s="27">
        <f t="shared" si="25"/>
        <v>16</v>
      </c>
      <c r="O17" s="41">
        <f t="shared" si="26"/>
        <v>312</v>
      </c>
      <c r="P17" s="27"/>
      <c r="Q17" s="27"/>
      <c r="R17" s="27"/>
      <c r="S17" s="27">
        <f>SUM(T17:W17)</f>
        <v>146</v>
      </c>
      <c r="T17" s="27">
        <v>6</v>
      </c>
      <c r="U17" s="27">
        <v>12</v>
      </c>
      <c r="V17" s="27"/>
      <c r="W17" s="27">
        <v>128</v>
      </c>
      <c r="X17" s="27">
        <f t="shared" si="27"/>
        <v>194</v>
      </c>
      <c r="Y17" s="27">
        <v>6</v>
      </c>
      <c r="Z17" s="27">
        <v>4</v>
      </c>
      <c r="AA17" s="27"/>
      <c r="AB17" s="27">
        <v>184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9" x14ac:dyDescent="0.25">
      <c r="A18" s="2" t="s">
        <v>117</v>
      </c>
      <c r="B18" s="54" t="s">
        <v>32</v>
      </c>
      <c r="C18" s="24" t="s">
        <v>27</v>
      </c>
      <c r="D18" s="24" t="s">
        <v>128</v>
      </c>
      <c r="E18" s="27"/>
      <c r="F18" s="27"/>
      <c r="G18" s="27"/>
      <c r="H18" s="27"/>
      <c r="I18" s="27"/>
      <c r="J18" s="27"/>
      <c r="K18" s="41">
        <f t="shared" si="23"/>
        <v>108</v>
      </c>
      <c r="L18" s="27"/>
      <c r="M18" s="27">
        <f t="shared" si="24"/>
        <v>0</v>
      </c>
      <c r="N18" s="27">
        <f t="shared" si="25"/>
        <v>0</v>
      </c>
      <c r="O18" s="41">
        <f t="shared" si="26"/>
        <v>108</v>
      </c>
      <c r="P18" s="27"/>
      <c r="Q18" s="27"/>
      <c r="R18" s="27"/>
      <c r="S18" s="27">
        <f t="shared" ref="S18:S23" si="28">SUM(T18:W18)</f>
        <v>48</v>
      </c>
      <c r="T18" s="27"/>
      <c r="U18" s="27"/>
      <c r="V18" s="27"/>
      <c r="W18" s="27">
        <v>48</v>
      </c>
      <c r="X18" s="27">
        <f t="shared" si="27"/>
        <v>60</v>
      </c>
      <c r="Y18" s="27"/>
      <c r="Z18" s="27"/>
      <c r="AA18" s="27"/>
      <c r="AB18" s="27">
        <v>60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</row>
    <row r="19" spans="1:59" x14ac:dyDescent="0.25">
      <c r="A19" s="2" t="s">
        <v>118</v>
      </c>
      <c r="B19" s="54" t="s">
        <v>31</v>
      </c>
      <c r="C19" s="24" t="s">
        <v>28</v>
      </c>
      <c r="D19" s="24" t="s">
        <v>128</v>
      </c>
      <c r="E19" s="27"/>
      <c r="F19" s="27"/>
      <c r="G19" s="27"/>
      <c r="H19" s="27"/>
      <c r="I19" s="27"/>
      <c r="J19" s="27"/>
      <c r="K19" s="41">
        <f t="shared" si="23"/>
        <v>72</v>
      </c>
      <c r="L19" s="27"/>
      <c r="M19" s="27">
        <f t="shared" si="24"/>
        <v>0</v>
      </c>
      <c r="N19" s="27">
        <f t="shared" si="25"/>
        <v>0</v>
      </c>
      <c r="O19" s="41">
        <f t="shared" si="26"/>
        <v>72</v>
      </c>
      <c r="P19" s="27"/>
      <c r="Q19" s="27"/>
      <c r="R19" s="27"/>
      <c r="S19" s="27">
        <f t="shared" si="28"/>
        <v>32</v>
      </c>
      <c r="T19" s="27"/>
      <c r="U19" s="27"/>
      <c r="V19" s="27"/>
      <c r="W19" s="27">
        <v>32</v>
      </c>
      <c r="X19" s="27">
        <f t="shared" si="27"/>
        <v>40</v>
      </c>
      <c r="Y19" s="27"/>
      <c r="Z19" s="27"/>
      <c r="AA19" s="27"/>
      <c r="AB19" s="27">
        <v>40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</row>
    <row r="20" spans="1:59" ht="23.25" x14ac:dyDescent="0.25">
      <c r="A20" s="2" t="s">
        <v>119</v>
      </c>
      <c r="B20" s="54" t="s">
        <v>126</v>
      </c>
      <c r="C20" s="24" t="s">
        <v>27</v>
      </c>
      <c r="D20" s="48" t="s">
        <v>128</v>
      </c>
      <c r="E20" s="27"/>
      <c r="F20" s="27"/>
      <c r="G20" s="27"/>
      <c r="H20" s="27"/>
      <c r="I20" s="27"/>
      <c r="J20" s="27"/>
      <c r="K20" s="41">
        <f t="shared" si="23"/>
        <v>68</v>
      </c>
      <c r="L20" s="27"/>
      <c r="M20" s="27">
        <f t="shared" si="24"/>
        <v>0</v>
      </c>
      <c r="N20" s="27">
        <f t="shared" si="25"/>
        <v>0</v>
      </c>
      <c r="O20" s="41">
        <f t="shared" si="26"/>
        <v>68</v>
      </c>
      <c r="P20" s="27"/>
      <c r="Q20" s="27"/>
      <c r="R20" s="27"/>
      <c r="S20" s="27">
        <f t="shared" si="28"/>
        <v>0</v>
      </c>
      <c r="T20" s="27"/>
      <c r="U20" s="27"/>
      <c r="V20" s="27"/>
      <c r="W20" s="27"/>
      <c r="X20" s="27">
        <f t="shared" si="27"/>
        <v>68</v>
      </c>
      <c r="Y20" s="27"/>
      <c r="Z20" s="27"/>
      <c r="AA20" s="27"/>
      <c r="AB20" s="27">
        <v>68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</row>
    <row r="21" spans="1:59" ht="23.25" x14ac:dyDescent="0.25">
      <c r="A21" s="2" t="s">
        <v>120</v>
      </c>
      <c r="B21" s="54" t="s">
        <v>131</v>
      </c>
      <c r="C21" s="48" t="s">
        <v>25</v>
      </c>
      <c r="D21" s="48" t="s">
        <v>25</v>
      </c>
      <c r="E21" s="27"/>
      <c r="F21" s="27"/>
      <c r="G21" s="27"/>
      <c r="H21" s="27"/>
      <c r="I21" s="27"/>
      <c r="J21" s="27"/>
      <c r="K21" s="41">
        <f t="shared" si="23"/>
        <v>212</v>
      </c>
      <c r="L21" s="27"/>
      <c r="M21" s="27">
        <f t="shared" si="24"/>
        <v>12</v>
      </c>
      <c r="N21" s="27">
        <f t="shared" si="25"/>
        <v>16</v>
      </c>
      <c r="O21" s="41">
        <f t="shared" si="26"/>
        <v>184</v>
      </c>
      <c r="P21" s="27"/>
      <c r="Q21" s="27"/>
      <c r="R21" s="27"/>
      <c r="S21" s="27">
        <f t="shared" si="28"/>
        <v>82</v>
      </c>
      <c r="T21" s="27">
        <v>6</v>
      </c>
      <c r="U21" s="27">
        <v>12</v>
      </c>
      <c r="V21" s="27"/>
      <c r="W21" s="27">
        <v>64</v>
      </c>
      <c r="X21" s="27">
        <f t="shared" si="27"/>
        <v>130</v>
      </c>
      <c r="Y21" s="27">
        <v>6</v>
      </c>
      <c r="Z21" s="27">
        <v>4</v>
      </c>
      <c r="AA21" s="27"/>
      <c r="AB21" s="27">
        <v>120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  <row r="22" spans="1:59" x14ac:dyDescent="0.25">
      <c r="A22" s="2" t="s">
        <v>121</v>
      </c>
      <c r="B22" s="55" t="s">
        <v>33</v>
      </c>
      <c r="C22" s="24" t="s">
        <v>27</v>
      </c>
      <c r="D22" s="24" t="s">
        <v>128</v>
      </c>
      <c r="E22" s="6"/>
      <c r="F22" s="6"/>
      <c r="G22" s="6"/>
      <c r="H22" s="6"/>
      <c r="I22" s="27"/>
      <c r="J22" s="27"/>
      <c r="K22" s="41">
        <f t="shared" si="23"/>
        <v>72</v>
      </c>
      <c r="L22" s="27"/>
      <c r="M22" s="27">
        <f t="shared" si="24"/>
        <v>0</v>
      </c>
      <c r="N22" s="27">
        <f t="shared" si="25"/>
        <v>0</v>
      </c>
      <c r="O22" s="41">
        <f t="shared" si="26"/>
        <v>72</v>
      </c>
      <c r="P22" s="46"/>
      <c r="Q22" s="27"/>
      <c r="R22" s="27"/>
      <c r="S22" s="27">
        <f t="shared" si="28"/>
        <v>32</v>
      </c>
      <c r="T22" s="27"/>
      <c r="U22" s="27"/>
      <c r="V22" s="27"/>
      <c r="W22" s="7">
        <v>32</v>
      </c>
      <c r="X22" s="27">
        <f t="shared" si="27"/>
        <v>40</v>
      </c>
      <c r="Y22" s="27"/>
      <c r="Z22" s="27"/>
      <c r="AA22" s="27"/>
      <c r="AB22" s="7">
        <v>40</v>
      </c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</row>
    <row r="23" spans="1:59" x14ac:dyDescent="0.25">
      <c r="A23" s="2" t="s">
        <v>122</v>
      </c>
      <c r="B23" s="55" t="s">
        <v>127</v>
      </c>
      <c r="C23" s="24" t="s">
        <v>27</v>
      </c>
      <c r="D23" s="24" t="s">
        <v>128</v>
      </c>
      <c r="E23" s="6"/>
      <c r="F23" s="6"/>
      <c r="G23" s="6"/>
      <c r="H23" s="6"/>
      <c r="I23" s="27"/>
      <c r="J23" s="27"/>
      <c r="K23" s="41">
        <f t="shared" si="23"/>
        <v>72</v>
      </c>
      <c r="L23" s="27"/>
      <c r="M23" s="27">
        <f t="shared" si="24"/>
        <v>0</v>
      </c>
      <c r="N23" s="27">
        <f t="shared" si="25"/>
        <v>0</v>
      </c>
      <c r="O23" s="41">
        <f t="shared" si="26"/>
        <v>72</v>
      </c>
      <c r="P23" s="46"/>
      <c r="Q23" s="27"/>
      <c r="R23" s="27"/>
      <c r="S23" s="27">
        <f t="shared" si="28"/>
        <v>32</v>
      </c>
      <c r="T23" s="27"/>
      <c r="U23" s="27"/>
      <c r="V23" s="27"/>
      <c r="W23" s="7">
        <v>32</v>
      </c>
      <c r="X23" s="27">
        <f t="shared" si="27"/>
        <v>40</v>
      </c>
      <c r="Y23" s="27"/>
      <c r="Z23" s="27"/>
      <c r="AA23" s="27"/>
      <c r="AB23" s="7">
        <v>40</v>
      </c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9" s="34" customFormat="1" ht="28.15" customHeight="1" x14ac:dyDescent="0.2">
      <c r="A24" s="20" t="s">
        <v>34</v>
      </c>
      <c r="B24" s="56" t="s">
        <v>35</v>
      </c>
      <c r="C24" s="21"/>
      <c r="D24" s="25"/>
      <c r="E24" s="25"/>
      <c r="F24" s="25"/>
      <c r="G24" s="22"/>
      <c r="H24" s="22"/>
      <c r="I24" s="28"/>
      <c r="J24" s="28"/>
      <c r="K24" s="44">
        <f>K25+K26+K27+K28+K29</f>
        <v>516</v>
      </c>
      <c r="L24" s="28">
        <f>L25+L26+L27+L28+L29</f>
        <v>20</v>
      </c>
      <c r="M24" s="28"/>
      <c r="N24" s="28"/>
      <c r="O24" s="28">
        <f>O25+O26+O27+O28+O29</f>
        <v>496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>
        <f>AC25+AC26+AC27+AC28+AC29</f>
        <v>182</v>
      </c>
      <c r="AD24" s="28"/>
      <c r="AE24" s="28"/>
      <c r="AF24" s="28">
        <f>AF25+AF26+AF27++AF28+AF29</f>
        <v>6</v>
      </c>
      <c r="AG24" s="28">
        <f>AG25+AG26+AG27+AG28+AG29</f>
        <v>176</v>
      </c>
      <c r="AH24" s="28">
        <f>AH25+AH26+AH27+AH28+AH29</f>
        <v>124</v>
      </c>
      <c r="AI24" s="28"/>
      <c r="AJ24" s="28"/>
      <c r="AK24" s="28">
        <f>AK25+AK26+AK27+AK28+AK29</f>
        <v>4</v>
      </c>
      <c r="AL24" s="28">
        <f>AL25+AL26+AL27+AL28+AL29+AL30</f>
        <v>120</v>
      </c>
      <c r="AM24" s="28">
        <f>AM25+AM26+AM27+AM28+AM29</f>
        <v>68</v>
      </c>
      <c r="AN24" s="28"/>
      <c r="AO24" s="28"/>
      <c r="AP24" s="28">
        <f>AP25+AP26+AP27+AP28+AP29</f>
        <v>4</v>
      </c>
      <c r="AQ24" s="28">
        <f>AQ25+AQ26+AQ27+AQ28+AQ29</f>
        <v>64</v>
      </c>
      <c r="AR24" s="28">
        <f>AR27+AR28+AR26+AR25+AR29</f>
        <v>70</v>
      </c>
      <c r="AS24" s="28">
        <f>AS25+AS26+AS27+AS28+AS29</f>
        <v>0</v>
      </c>
      <c r="AT24" s="28">
        <f>AT25+AT27+AT26+AT28+AT29</f>
        <v>0</v>
      </c>
      <c r="AU24" s="28">
        <f>AU25+AU26+AU27+AU28+AU29</f>
        <v>2</v>
      </c>
      <c r="AV24" s="28">
        <f>AV25+AV26+AV27+AV28+AV29</f>
        <v>68</v>
      </c>
      <c r="AW24" s="28">
        <f>AW25+AW26+AW27+AW28+AW29</f>
        <v>72</v>
      </c>
      <c r="AX24" s="28">
        <v>0</v>
      </c>
      <c r="AY24" s="28">
        <v>0</v>
      </c>
      <c r="AZ24" s="28">
        <f>AZ25+AZ26+AZ27+AZ28+AZ29</f>
        <v>4</v>
      </c>
      <c r="BA24" s="28">
        <f>BA25+BA26+BA27+BA28+BA29</f>
        <v>68</v>
      </c>
      <c r="BB24" s="28"/>
      <c r="BC24" s="28"/>
      <c r="BD24" s="28"/>
      <c r="BE24" s="28"/>
      <c r="BF24" s="28"/>
      <c r="BG24" s="38"/>
    </row>
    <row r="25" spans="1:59" ht="12" customHeight="1" x14ac:dyDescent="0.25">
      <c r="A25" s="8" t="s">
        <v>36</v>
      </c>
      <c r="B25" s="57" t="s">
        <v>37</v>
      </c>
      <c r="C25" s="9"/>
      <c r="D25" s="26"/>
      <c r="E25" s="24"/>
      <c r="F25" s="24" t="s">
        <v>128</v>
      </c>
      <c r="G25" s="6"/>
      <c r="H25" s="6"/>
      <c r="I25" s="27"/>
      <c r="J25" s="27"/>
      <c r="K25" s="41">
        <f>S25+X25+AC25+AH25</f>
        <v>50</v>
      </c>
      <c r="L25" s="27">
        <f>AK25</f>
        <v>2</v>
      </c>
      <c r="M25" s="27"/>
      <c r="N25" s="27"/>
      <c r="O25" s="27">
        <f>AL25</f>
        <v>48</v>
      </c>
      <c r="P25" s="27"/>
      <c r="Q25" s="27"/>
      <c r="R25" s="27"/>
      <c r="S25" s="27">
        <f>T25+U25+V25+W25</f>
        <v>0</v>
      </c>
      <c r="T25" s="27"/>
      <c r="U25" s="27"/>
      <c r="V25" s="27"/>
      <c r="W25" s="27"/>
      <c r="X25" s="27">
        <f>Y25+Z25+AA25+AB25</f>
        <v>0</v>
      </c>
      <c r="Y25" s="27"/>
      <c r="Z25" s="27"/>
      <c r="AA25" s="27"/>
      <c r="AB25" s="27"/>
      <c r="AC25" s="27">
        <f>AD25+AE25+AF25+AG25</f>
        <v>0</v>
      </c>
      <c r="AD25" s="27"/>
      <c r="AE25" s="27"/>
      <c r="AF25" s="27"/>
      <c r="AG25" s="27"/>
      <c r="AH25" s="27">
        <f>AI25+AJ25+AK25+AL25</f>
        <v>50</v>
      </c>
      <c r="AI25" s="27"/>
      <c r="AJ25" s="27"/>
      <c r="AK25" s="27">
        <v>2</v>
      </c>
      <c r="AL25" s="27">
        <v>48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9" ht="12.6" customHeight="1" x14ac:dyDescent="0.25">
      <c r="A26" s="8" t="s">
        <v>38</v>
      </c>
      <c r="B26" s="57" t="s">
        <v>30</v>
      </c>
      <c r="C26" s="9"/>
      <c r="D26" s="26"/>
      <c r="E26" s="24" t="s">
        <v>128</v>
      </c>
      <c r="F26" s="24"/>
      <c r="G26" s="6"/>
      <c r="H26" s="6"/>
      <c r="I26" s="27"/>
      <c r="J26" s="27"/>
      <c r="K26" s="41">
        <f>S26+X26+AC26+AH26</f>
        <v>50</v>
      </c>
      <c r="L26" s="27">
        <f>AF26</f>
        <v>2</v>
      </c>
      <c r="M26" s="27"/>
      <c r="N26" s="27"/>
      <c r="O26" s="27">
        <f>AG26</f>
        <v>48</v>
      </c>
      <c r="P26" s="27"/>
      <c r="Q26" s="27"/>
      <c r="R26" s="27"/>
      <c r="S26" s="27">
        <f>T26+U26+V26+W26</f>
        <v>0</v>
      </c>
      <c r="T26" s="27"/>
      <c r="U26" s="27"/>
      <c r="V26" s="27"/>
      <c r="W26" s="27"/>
      <c r="X26" s="27">
        <f>Y26+Z26+AA26+AB26</f>
        <v>0</v>
      </c>
      <c r="Y26" s="27"/>
      <c r="Z26" s="27"/>
      <c r="AA26" s="27"/>
      <c r="AB26" s="27"/>
      <c r="AC26" s="27">
        <f>AD26+AE26+AF26+AG26</f>
        <v>50</v>
      </c>
      <c r="AD26" s="27"/>
      <c r="AE26" s="27"/>
      <c r="AF26" s="27">
        <v>2</v>
      </c>
      <c r="AG26" s="27">
        <v>48</v>
      </c>
      <c r="AH26" s="27">
        <f>AI26+AJ26+AK26+AL26</f>
        <v>0</v>
      </c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9" ht="34.5" x14ac:dyDescent="0.25">
      <c r="A27" s="8" t="s">
        <v>39</v>
      </c>
      <c r="B27" s="57" t="s">
        <v>40</v>
      </c>
      <c r="C27" s="9"/>
      <c r="D27" s="9"/>
      <c r="E27" s="6" t="s">
        <v>27</v>
      </c>
      <c r="F27" s="6" t="s">
        <v>27</v>
      </c>
      <c r="G27" s="6" t="s">
        <v>27</v>
      </c>
      <c r="H27" s="6" t="s">
        <v>27</v>
      </c>
      <c r="I27" s="24" t="s">
        <v>128</v>
      </c>
      <c r="J27" s="27"/>
      <c r="K27" s="41">
        <f>AC27+AH27+AM27+AR27+AW27+BB27</f>
        <v>175</v>
      </c>
      <c r="L27" s="27">
        <f>AF27+AK27+AP27+AU27+AZ27</f>
        <v>7</v>
      </c>
      <c r="M27" s="27"/>
      <c r="N27" s="27"/>
      <c r="O27" s="27">
        <f>AG27+AL27+AQ27+AV27+BA27</f>
        <v>168</v>
      </c>
      <c r="P27" s="46"/>
      <c r="Q27" s="27"/>
      <c r="R27" s="27"/>
      <c r="S27" s="27">
        <f>T27+U27+V27+W27</f>
        <v>0</v>
      </c>
      <c r="T27" s="27"/>
      <c r="U27" s="27"/>
      <c r="V27" s="27"/>
      <c r="W27" s="27"/>
      <c r="X27" s="27">
        <f>Y27+Z27+AA27+AB27</f>
        <v>0</v>
      </c>
      <c r="Y27" s="27"/>
      <c r="Z27" s="27"/>
      <c r="AA27" s="27"/>
      <c r="AB27" s="27"/>
      <c r="AC27" s="27">
        <f>AD27+AE27+AF27+AG27</f>
        <v>33</v>
      </c>
      <c r="AD27" s="27"/>
      <c r="AE27" s="27"/>
      <c r="AF27" s="27">
        <v>1</v>
      </c>
      <c r="AG27" s="27">
        <v>32</v>
      </c>
      <c r="AH27" s="27">
        <f>AI27+AK27+AL27+AJ27</f>
        <v>37</v>
      </c>
      <c r="AI27" s="27"/>
      <c r="AJ27" s="27"/>
      <c r="AK27" s="27">
        <v>1</v>
      </c>
      <c r="AL27" s="27">
        <v>36</v>
      </c>
      <c r="AM27" s="27">
        <f>AN27+AO27+AQ27+AP27</f>
        <v>34</v>
      </c>
      <c r="AN27" s="27"/>
      <c r="AO27" s="27"/>
      <c r="AP27" s="27">
        <v>2</v>
      </c>
      <c r="AQ27" s="27">
        <v>32</v>
      </c>
      <c r="AR27" s="27">
        <f>AS27+AT27+AV27+AU27</f>
        <v>35</v>
      </c>
      <c r="AS27" s="27"/>
      <c r="AT27" s="27"/>
      <c r="AU27" s="27">
        <v>1</v>
      </c>
      <c r="AV27" s="27">
        <v>34</v>
      </c>
      <c r="AW27" s="27">
        <f>AX27+AY27+AZ27+BA27</f>
        <v>36</v>
      </c>
      <c r="AX27" s="27"/>
      <c r="AY27" s="27"/>
      <c r="AZ27" s="27">
        <v>2</v>
      </c>
      <c r="BA27" s="27">
        <v>34</v>
      </c>
      <c r="BB27" s="27"/>
      <c r="BC27" s="27"/>
      <c r="BD27" s="27"/>
      <c r="BE27" s="27"/>
      <c r="BF27" s="27"/>
    </row>
    <row r="28" spans="1:59" ht="12" customHeight="1" x14ac:dyDescent="0.25">
      <c r="A28" s="8" t="s">
        <v>41</v>
      </c>
      <c r="B28" s="57" t="s">
        <v>31</v>
      </c>
      <c r="C28" s="9"/>
      <c r="D28" s="9"/>
      <c r="E28" s="24" t="s">
        <v>28</v>
      </c>
      <c r="F28" s="24" t="s">
        <v>28</v>
      </c>
      <c r="G28" s="24" t="s">
        <v>28</v>
      </c>
      <c r="H28" s="24" t="s">
        <v>28</v>
      </c>
      <c r="I28" s="24" t="s">
        <v>128</v>
      </c>
      <c r="J28" s="27"/>
      <c r="K28" s="41">
        <f>AC28+AH28+AM28+AR28+AW28</f>
        <v>175</v>
      </c>
      <c r="L28" s="27">
        <f>AF28+AK28+AP28+AU28+AZ28</f>
        <v>7</v>
      </c>
      <c r="M28" s="27"/>
      <c r="N28" s="27"/>
      <c r="O28" s="27">
        <f>AG28+AL28+AQ28+AV28+BA28</f>
        <v>168</v>
      </c>
      <c r="P28" s="46">
        <v>168</v>
      </c>
      <c r="Q28" s="27"/>
      <c r="R28" s="27"/>
      <c r="S28" s="27">
        <f>T28+U28+V28+W28</f>
        <v>0</v>
      </c>
      <c r="T28" s="27"/>
      <c r="U28" s="27"/>
      <c r="V28" s="27"/>
      <c r="W28" s="27"/>
      <c r="X28" s="27">
        <f>Y28+Z28+AA28+AB28</f>
        <v>0</v>
      </c>
      <c r="Y28" s="27"/>
      <c r="Z28" s="27"/>
      <c r="AA28" s="27"/>
      <c r="AB28" s="27"/>
      <c r="AC28" s="27">
        <f>AD28+AE28+AF28+AG28</f>
        <v>33</v>
      </c>
      <c r="AD28" s="27"/>
      <c r="AE28" s="27"/>
      <c r="AF28" s="27">
        <v>1</v>
      </c>
      <c r="AG28" s="27">
        <v>32</v>
      </c>
      <c r="AH28" s="27">
        <f>AI28+AK28+AL28+AJ28</f>
        <v>37</v>
      </c>
      <c r="AI28" s="27"/>
      <c r="AJ28" s="27"/>
      <c r="AK28" s="27">
        <v>1</v>
      </c>
      <c r="AL28" s="27">
        <v>36</v>
      </c>
      <c r="AM28" s="27">
        <f>AN28+AO28+AQ28+AP28</f>
        <v>34</v>
      </c>
      <c r="AN28" s="27"/>
      <c r="AO28" s="27"/>
      <c r="AP28" s="27">
        <v>2</v>
      </c>
      <c r="AQ28" s="27">
        <v>32</v>
      </c>
      <c r="AR28" s="27">
        <f>AS28+AT28+AV28+AU28</f>
        <v>35</v>
      </c>
      <c r="AS28" s="27"/>
      <c r="AT28" s="27"/>
      <c r="AU28" s="27">
        <v>1</v>
      </c>
      <c r="AV28" s="27">
        <v>34</v>
      </c>
      <c r="AW28" s="27">
        <f>AX28+AY28+AZ28+BA28</f>
        <v>36</v>
      </c>
      <c r="AX28" s="27"/>
      <c r="AY28" s="27"/>
      <c r="AZ28" s="27">
        <v>2</v>
      </c>
      <c r="BA28" s="27">
        <v>34</v>
      </c>
      <c r="BB28" s="27"/>
      <c r="BC28" s="27"/>
      <c r="BD28" s="27"/>
      <c r="BE28" s="27"/>
      <c r="BF28" s="27"/>
    </row>
    <row r="29" spans="1:59" ht="14.45" customHeight="1" x14ac:dyDescent="0.25">
      <c r="A29" s="8" t="s">
        <v>42</v>
      </c>
      <c r="B29" s="70" t="s">
        <v>43</v>
      </c>
      <c r="C29" s="9"/>
      <c r="D29" s="10"/>
      <c r="E29" s="24" t="s">
        <v>128</v>
      </c>
      <c r="F29" s="11"/>
      <c r="G29" s="11"/>
      <c r="H29" s="11"/>
      <c r="I29" s="27"/>
      <c r="J29" s="27"/>
      <c r="K29" s="41">
        <f>S29+X29+AC29+AH29</f>
        <v>66</v>
      </c>
      <c r="L29" s="27">
        <f>AF29</f>
        <v>2</v>
      </c>
      <c r="M29" s="27"/>
      <c r="N29" s="27"/>
      <c r="O29" s="27">
        <f>AG29</f>
        <v>64</v>
      </c>
      <c r="P29" s="46">
        <v>10</v>
      </c>
      <c r="Q29" s="27"/>
      <c r="R29" s="27"/>
      <c r="S29" s="27">
        <f>T29+V29+V29+W29</f>
        <v>0</v>
      </c>
      <c r="T29" s="27"/>
      <c r="U29" s="27"/>
      <c r="V29" s="27"/>
      <c r="W29" s="27"/>
      <c r="X29" s="27">
        <f>Y29+Z29+AA29+AB29</f>
        <v>0</v>
      </c>
      <c r="Y29" s="27"/>
      <c r="Z29" s="27"/>
      <c r="AA29" s="27"/>
      <c r="AB29" s="27"/>
      <c r="AC29" s="27">
        <f>AD29+AE29+AF29+AG29</f>
        <v>66</v>
      </c>
      <c r="AD29" s="27"/>
      <c r="AE29" s="27"/>
      <c r="AF29" s="27">
        <v>2</v>
      </c>
      <c r="AG29" s="27">
        <v>64</v>
      </c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9" s="34" customFormat="1" ht="31.5" x14ac:dyDescent="0.2">
      <c r="A30" s="20" t="s">
        <v>44</v>
      </c>
      <c r="B30" s="56" t="s">
        <v>45</v>
      </c>
      <c r="C30" s="21"/>
      <c r="D30" s="22"/>
      <c r="E30" s="22"/>
      <c r="F30" s="22"/>
      <c r="G30" s="22"/>
      <c r="H30" s="22"/>
      <c r="I30" s="28"/>
      <c r="J30" s="28"/>
      <c r="K30" s="44">
        <f>K31+K32+K33</f>
        <v>186</v>
      </c>
      <c r="L30" s="28">
        <f>L31+L32+L33</f>
        <v>8</v>
      </c>
      <c r="M30" s="28"/>
      <c r="N30" s="28"/>
      <c r="O30" s="28">
        <f>O31+O32+O33</f>
        <v>178</v>
      </c>
      <c r="P30" s="28"/>
      <c r="Q30" s="28"/>
      <c r="R30" s="28"/>
      <c r="S30" s="28">
        <f>S31+S32+S33</f>
        <v>80</v>
      </c>
      <c r="T30" s="28"/>
      <c r="U30" s="28"/>
      <c r="V30" s="28"/>
      <c r="W30" s="28"/>
      <c r="X30" s="28"/>
      <c r="Y30" s="28"/>
      <c r="Z30" s="28"/>
      <c r="AA30" s="28"/>
      <c r="AB30" s="28"/>
      <c r="AC30" s="28">
        <f>AC31+AC32+AC33</f>
        <v>150</v>
      </c>
      <c r="AD30" s="28"/>
      <c r="AE30" s="28"/>
      <c r="AF30" s="28">
        <f>AF31+AF33+AF32</f>
        <v>6</v>
      </c>
      <c r="AG30" s="28">
        <f>AG31+AG32+AG33</f>
        <v>144</v>
      </c>
      <c r="AH30" s="28">
        <f>AH31+AH32+AH33</f>
        <v>0</v>
      </c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>
        <f>AW31+AW32+AW33</f>
        <v>36</v>
      </c>
      <c r="AX30" s="28"/>
      <c r="AY30" s="28"/>
      <c r="AZ30" s="28">
        <v>2</v>
      </c>
      <c r="BA30" s="28">
        <f>BA31+BA33+BA32</f>
        <v>34</v>
      </c>
      <c r="BB30" s="28"/>
      <c r="BC30" s="28"/>
      <c r="BD30" s="28"/>
      <c r="BE30" s="28"/>
      <c r="BF30" s="28"/>
      <c r="BG30" s="38"/>
    </row>
    <row r="31" spans="1:59" x14ac:dyDescent="0.25">
      <c r="A31" s="57" t="s">
        <v>46</v>
      </c>
      <c r="B31" s="57" t="s">
        <v>29</v>
      </c>
      <c r="C31" s="9"/>
      <c r="D31" s="9"/>
      <c r="E31" s="24" t="s">
        <v>128</v>
      </c>
      <c r="F31" s="9"/>
      <c r="G31" s="9"/>
      <c r="H31" s="9"/>
      <c r="I31" s="27"/>
      <c r="J31" s="27"/>
      <c r="K31" s="41">
        <f>AC31</f>
        <v>84</v>
      </c>
      <c r="L31" s="27">
        <f>AF31</f>
        <v>4</v>
      </c>
      <c r="M31" s="27"/>
      <c r="N31" s="27"/>
      <c r="O31" s="27">
        <f>AG31</f>
        <v>80</v>
      </c>
      <c r="P31" s="27">
        <v>36</v>
      </c>
      <c r="Q31" s="27"/>
      <c r="R31" s="27"/>
      <c r="S31" s="27">
        <f>AG31</f>
        <v>80</v>
      </c>
      <c r="T31" s="27"/>
      <c r="U31" s="27"/>
      <c r="V31" s="27"/>
      <c r="W31" s="27"/>
      <c r="X31" s="27">
        <f>Y31+Z31+AA31+AB31</f>
        <v>0</v>
      </c>
      <c r="Y31" s="27"/>
      <c r="Z31" s="27"/>
      <c r="AA31" s="27"/>
      <c r="AB31" s="27"/>
      <c r="AC31" s="27">
        <f>AD31+AE31+AF31+AG31</f>
        <v>84</v>
      </c>
      <c r="AD31" s="27"/>
      <c r="AE31" s="27"/>
      <c r="AF31" s="27">
        <v>4</v>
      </c>
      <c r="AG31" s="27">
        <v>80</v>
      </c>
      <c r="AH31" s="27">
        <f>AI31+AJ31+AK31+AL31</f>
        <v>0</v>
      </c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9" x14ac:dyDescent="0.25">
      <c r="A32" s="57" t="s">
        <v>47</v>
      </c>
      <c r="B32" s="57" t="s">
        <v>32</v>
      </c>
      <c r="C32" s="9"/>
      <c r="D32" s="9"/>
      <c r="E32" s="24" t="s">
        <v>128</v>
      </c>
      <c r="F32" s="9"/>
      <c r="G32" s="9"/>
      <c r="H32" s="9"/>
      <c r="I32" s="27"/>
      <c r="J32" s="27"/>
      <c r="K32" s="41">
        <f>X32+AC32</f>
        <v>66</v>
      </c>
      <c r="L32" s="27">
        <f>AF32</f>
        <v>2</v>
      </c>
      <c r="M32" s="27"/>
      <c r="N32" s="27"/>
      <c r="O32" s="27">
        <f>AG32</f>
        <v>64</v>
      </c>
      <c r="P32" s="27">
        <v>46</v>
      </c>
      <c r="Q32" s="27"/>
      <c r="R32" s="27"/>
      <c r="S32" s="27">
        <f>T32+U32+V32+W32</f>
        <v>0</v>
      </c>
      <c r="T32" s="27"/>
      <c r="U32" s="27"/>
      <c r="V32" s="27"/>
      <c r="W32" s="27"/>
      <c r="X32" s="27"/>
      <c r="Y32" s="27"/>
      <c r="Z32" s="27"/>
      <c r="AA32" s="27"/>
      <c r="AB32" s="27"/>
      <c r="AC32" s="27">
        <f>AD32+AE32+AF32+AG32</f>
        <v>66</v>
      </c>
      <c r="AD32" s="27"/>
      <c r="AE32" s="27"/>
      <c r="AF32" s="27">
        <v>2</v>
      </c>
      <c r="AG32" s="27">
        <v>64</v>
      </c>
      <c r="AH32" s="27">
        <f>AI32+AJ32+AK32+AL32</f>
        <v>0</v>
      </c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9" ht="23.25" x14ac:dyDescent="0.25">
      <c r="A33" s="57" t="s">
        <v>48</v>
      </c>
      <c r="B33" s="57" t="s">
        <v>49</v>
      </c>
      <c r="C33" s="9"/>
      <c r="D33" s="36"/>
      <c r="E33" s="24"/>
      <c r="F33" s="36"/>
      <c r="G33" s="36"/>
      <c r="H33" s="36"/>
      <c r="I33" s="24" t="s">
        <v>128</v>
      </c>
      <c r="J33" s="32"/>
      <c r="K33" s="41">
        <f>S33+X33+AC33+AH33+AM33+AR33+AW33</f>
        <v>36</v>
      </c>
      <c r="L33" s="27">
        <f>AZ33</f>
        <v>2</v>
      </c>
      <c r="M33" s="27"/>
      <c r="N33" s="27"/>
      <c r="O33" s="27">
        <f>BA33</f>
        <v>34</v>
      </c>
      <c r="P33" s="27">
        <v>6</v>
      </c>
      <c r="Q33" s="27"/>
      <c r="R33" s="27"/>
      <c r="S33" s="27">
        <f>T33+U33+V33+W33</f>
        <v>0</v>
      </c>
      <c r="T33" s="27"/>
      <c r="U33" s="27"/>
      <c r="V33" s="27"/>
      <c r="W33" s="27"/>
      <c r="X33" s="27">
        <f>Y33+Z33+AA33+AB33</f>
        <v>0</v>
      </c>
      <c r="Y33" s="27"/>
      <c r="Z33" s="27"/>
      <c r="AA33" s="27"/>
      <c r="AB33" s="27"/>
      <c r="AC33" s="27">
        <f>AD33+AE33+AF33+AG33</f>
        <v>0</v>
      </c>
      <c r="AD33" s="27"/>
      <c r="AE33" s="27"/>
      <c r="AF33" s="27"/>
      <c r="AG33" s="27"/>
      <c r="AH33" s="27">
        <f>AI33+AJ33+AK33+AL33</f>
        <v>0</v>
      </c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>
        <f>AX33+AY33+AZ33+BA33</f>
        <v>36</v>
      </c>
      <c r="AX33" s="27"/>
      <c r="AY33" s="27"/>
      <c r="AZ33" s="27">
        <v>2</v>
      </c>
      <c r="BA33" s="27">
        <v>34</v>
      </c>
      <c r="BB33" s="27"/>
      <c r="BC33" s="27"/>
      <c r="BD33" s="27"/>
      <c r="BE33" s="27"/>
      <c r="BF33" s="27"/>
    </row>
    <row r="34" spans="1:59" x14ac:dyDescent="0.25">
      <c r="A34" s="14" t="s">
        <v>50</v>
      </c>
      <c r="B34" s="58" t="s">
        <v>51</v>
      </c>
      <c r="C34" s="29"/>
      <c r="D34" s="28"/>
      <c r="E34" s="28"/>
      <c r="F34" s="28"/>
      <c r="G34" s="28"/>
      <c r="H34" s="28"/>
      <c r="I34" s="28"/>
      <c r="J34" s="28"/>
      <c r="K34" s="44">
        <f>K35+K49</f>
        <v>3402</v>
      </c>
      <c r="L34" s="28">
        <f>L35+L49</f>
        <v>138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>
        <f t="shared" ref="AC34:AX34" si="29">AC35+AC49</f>
        <v>280</v>
      </c>
      <c r="AD34" s="28">
        <f t="shared" si="29"/>
        <v>6</v>
      </c>
      <c r="AE34" s="28">
        <f t="shared" si="29"/>
        <v>6</v>
      </c>
      <c r="AF34" s="28">
        <f t="shared" si="29"/>
        <v>12</v>
      </c>
      <c r="AG34" s="28">
        <f t="shared" si="29"/>
        <v>256</v>
      </c>
      <c r="AH34" s="28">
        <f t="shared" si="29"/>
        <v>758</v>
      </c>
      <c r="AI34" s="28">
        <f t="shared" si="29"/>
        <v>24</v>
      </c>
      <c r="AJ34" s="28">
        <f t="shared" si="29"/>
        <v>18</v>
      </c>
      <c r="AK34" s="28">
        <f t="shared" si="29"/>
        <v>30</v>
      </c>
      <c r="AL34" s="28">
        <f t="shared" si="29"/>
        <v>384</v>
      </c>
      <c r="AM34" s="28">
        <f t="shared" si="29"/>
        <v>544</v>
      </c>
      <c r="AN34" s="28">
        <f t="shared" si="29"/>
        <v>6</v>
      </c>
      <c r="AO34" s="28">
        <f t="shared" si="29"/>
        <v>6</v>
      </c>
      <c r="AP34" s="28">
        <f t="shared" si="29"/>
        <v>34</v>
      </c>
      <c r="AQ34" s="28">
        <f t="shared" si="29"/>
        <v>498</v>
      </c>
      <c r="AR34" s="28">
        <f>AR35+AR49</f>
        <v>812</v>
      </c>
      <c r="AS34" s="28">
        <f t="shared" si="29"/>
        <v>12</v>
      </c>
      <c r="AT34" s="28">
        <f t="shared" si="29"/>
        <v>12</v>
      </c>
      <c r="AU34" s="28">
        <f t="shared" si="29"/>
        <v>34</v>
      </c>
      <c r="AV34" s="28">
        <f t="shared" si="29"/>
        <v>610</v>
      </c>
      <c r="AW34" s="28">
        <f>AW35+AW49</f>
        <v>504</v>
      </c>
      <c r="AX34" s="28">
        <f t="shared" si="29"/>
        <v>18</v>
      </c>
      <c r="AY34" s="28">
        <f>AY35+AY49</f>
        <v>18</v>
      </c>
      <c r="AZ34" s="28">
        <f>AZ35+AZ49</f>
        <v>28</v>
      </c>
      <c r="BA34" s="28">
        <f t="shared" ref="BA34:BF34" si="30">BA35+BA49</f>
        <v>404</v>
      </c>
      <c r="BB34" s="28">
        <f t="shared" si="30"/>
        <v>504</v>
      </c>
      <c r="BC34" s="28">
        <f t="shared" si="30"/>
        <v>18</v>
      </c>
      <c r="BD34" s="28">
        <f t="shared" si="30"/>
        <v>18</v>
      </c>
      <c r="BE34" s="28">
        <f t="shared" si="30"/>
        <v>0</v>
      </c>
      <c r="BF34" s="28">
        <f t="shared" si="30"/>
        <v>0</v>
      </c>
    </row>
    <row r="35" spans="1:59" s="34" customFormat="1" ht="22.15" customHeight="1" x14ac:dyDescent="0.2">
      <c r="A35" s="14" t="s">
        <v>52</v>
      </c>
      <c r="B35" s="58" t="s">
        <v>53</v>
      </c>
      <c r="C35" s="28"/>
      <c r="D35" s="28"/>
      <c r="E35" s="28"/>
      <c r="F35" s="28"/>
      <c r="G35" s="28"/>
      <c r="H35" s="28"/>
      <c r="I35" s="28"/>
      <c r="J35" s="28"/>
      <c r="K35" s="44">
        <f>AC35+AH35+AM35+AR35+AW35</f>
        <v>1456</v>
      </c>
      <c r="L35" s="28">
        <f>L36+L37+L38+L39+L40+L41+L42+L43+L44+L45+L46+L47</f>
        <v>80</v>
      </c>
      <c r="M35" s="28">
        <f>M36+M37+M38+M39+M40+M41+M42+M43+M44+M45+M46+M47</f>
        <v>36</v>
      </c>
      <c r="N35" s="28">
        <f>N36+N37+N38+N39+N40+N41+N42+N43+N44+N45+N46+N47</f>
        <v>36</v>
      </c>
      <c r="O35" s="28">
        <f t="shared" ref="O35:S35" si="31">O36+O37+O38+O39+O40+O41+O42+O43+O44+O45+O46+O47</f>
        <v>1254</v>
      </c>
      <c r="P35" s="28">
        <f t="shared" si="31"/>
        <v>648</v>
      </c>
      <c r="Q35" s="28">
        <f t="shared" si="31"/>
        <v>20</v>
      </c>
      <c r="R35" s="28">
        <f t="shared" si="31"/>
        <v>0</v>
      </c>
      <c r="S35" s="28">
        <f t="shared" si="31"/>
        <v>0</v>
      </c>
      <c r="T35" s="28"/>
      <c r="U35" s="28"/>
      <c r="V35" s="28"/>
      <c r="W35" s="28"/>
      <c r="X35" s="28"/>
      <c r="Y35" s="28"/>
      <c r="Z35" s="28"/>
      <c r="AA35" s="28"/>
      <c r="AB35" s="28"/>
      <c r="AC35" s="28">
        <f>AC36+AC37+AC38+AC39+AC40+AC41+AC42+AC43+AC44+AC45+AC46+AC47</f>
        <v>280</v>
      </c>
      <c r="AD35" s="28">
        <f>AD36+AD37+AD38+AD39+AD40+AD41+AD42+AD43+AD44+AD45+AD46+AD47</f>
        <v>6</v>
      </c>
      <c r="AE35" s="28">
        <f>-AE36+AE37+AE38+AE39+AE40+AE42+AE43+AE44+AE45+AE46+AE47</f>
        <v>6</v>
      </c>
      <c r="AF35" s="28">
        <f>AF36+AF37+AF38+AF39+AF40+AF42+AF43+AF44+AF45+AF46+AF47+AF47</f>
        <v>12</v>
      </c>
      <c r="AG35" s="28">
        <f>AG36+AG37+AG38+AG39+AG40+AG41+AG42+AG43+AG44+AG45+AG46+AG47</f>
        <v>256</v>
      </c>
      <c r="AH35" s="28">
        <f>SUM(AH36:AH48)</f>
        <v>412</v>
      </c>
      <c r="AI35" s="28">
        <f>AI36+AI37+AI38+AI39+AI40+AI41+AI44+AI45+AI46+AI47</f>
        <v>12</v>
      </c>
      <c r="AJ35" s="28">
        <f>AJ36+AJ37+AJ38+AJ39+AJ40+AJ41+AJ42+AJ43+AJ44++AJ45+AJ46+AJ47</f>
        <v>12</v>
      </c>
      <c r="AK35" s="28">
        <f>AK37+AK36+AK38+AK39+AK40+AK41+AK43+AK42+AK44+AK45+AK46+AK47</f>
        <v>26</v>
      </c>
      <c r="AL35" s="28">
        <f>AL36+AL37+AL38+AL39+AL40+AL41+AL42+AL43+AL44+AL45+AL46+AL47</f>
        <v>312</v>
      </c>
      <c r="AM35" s="28">
        <f>AM36+AM37+AM38+AM39+AM40+AM41+AM42+AM43+AM44+AM45+AM46+AM47</f>
        <v>426</v>
      </c>
      <c r="AN35" s="28">
        <f>AN36+AN37+AN38+AN39+AN40+AN41+AN42+AN43+AN44+AN46+AN45+AN47</f>
        <v>6</v>
      </c>
      <c r="AO35" s="28">
        <f>AO36+AO37+AO38+AO39+AO40+AO41+AO42+AO43+AO44+AO45+AO46+AO47</f>
        <v>6</v>
      </c>
      <c r="AP35" s="28">
        <f>AP36+AP37+AP38+AP39+AP40+AP41+AP42+AP43+AP44+AP45+AP46+AP47</f>
        <v>24</v>
      </c>
      <c r="AQ35" s="28">
        <f>AQ36+AQ37+AQ38+AQ39+AQ40+AQ41+AQ42+AQ43+AQ44+AQ45+AQ46+AQ47</f>
        <v>390</v>
      </c>
      <c r="AR35" s="28">
        <f>AR36+AR37+AR38+AR39+AR41+AR42+AR43+AR44+AR45+AR46+AR47</f>
        <v>264</v>
      </c>
      <c r="AS35" s="28">
        <f>AS36+AS37+AS40+AS41+AS42+AS43+AS44+AS45+AS46+AS47</f>
        <v>12</v>
      </c>
      <c r="AT35" s="28">
        <f t="shared" ref="AT35:BA35" si="32">AT36+AT37+AT38+AT39+AT40+AT41+AT42+AT43+AT44+AT45+AT46+AT47</f>
        <v>12</v>
      </c>
      <c r="AU35" s="28">
        <f t="shared" si="32"/>
        <v>14</v>
      </c>
      <c r="AV35" s="28">
        <f t="shared" si="32"/>
        <v>226</v>
      </c>
      <c r="AW35" s="28">
        <f t="shared" si="32"/>
        <v>74</v>
      </c>
      <c r="AX35" s="28">
        <f t="shared" si="32"/>
        <v>0</v>
      </c>
      <c r="AY35" s="28">
        <f t="shared" si="32"/>
        <v>0</v>
      </c>
      <c r="AZ35" s="28">
        <f t="shared" si="32"/>
        <v>4</v>
      </c>
      <c r="BA35" s="28">
        <f t="shared" si="32"/>
        <v>70</v>
      </c>
      <c r="BB35" s="28"/>
      <c r="BC35" s="28"/>
      <c r="BD35" s="28"/>
      <c r="BE35" s="28"/>
      <c r="BF35" s="28"/>
      <c r="BG35" s="38"/>
    </row>
    <row r="36" spans="1:59" x14ac:dyDescent="0.25">
      <c r="A36" s="13" t="s">
        <v>54</v>
      </c>
      <c r="B36" s="60" t="s">
        <v>55</v>
      </c>
      <c r="C36" s="27"/>
      <c r="D36" s="32"/>
      <c r="E36" s="32" t="s">
        <v>27</v>
      </c>
      <c r="F36" s="24" t="s">
        <v>128</v>
      </c>
      <c r="G36" s="32"/>
      <c r="H36" s="32"/>
      <c r="I36" s="32"/>
      <c r="J36" s="32"/>
      <c r="K36" s="41">
        <f>AC36+AH36</f>
        <v>156</v>
      </c>
      <c r="L36" s="27">
        <f>AF36+AK36</f>
        <v>10</v>
      </c>
      <c r="M36" s="27"/>
      <c r="N36" s="27"/>
      <c r="O36" s="27">
        <f>AG36+AL36</f>
        <v>146</v>
      </c>
      <c r="P36" s="27">
        <v>134</v>
      </c>
      <c r="Q36" s="27"/>
      <c r="R36" s="27"/>
      <c r="S36" s="27">
        <f t="shared" ref="S36:S47" si="33">T36+U36+V36+W36</f>
        <v>0</v>
      </c>
      <c r="T36" s="27"/>
      <c r="U36" s="27"/>
      <c r="V36" s="27"/>
      <c r="W36" s="27"/>
      <c r="X36" s="27">
        <f t="shared" ref="X36:X47" si="34">Y36+Z36+AA36+AB36</f>
        <v>0</v>
      </c>
      <c r="Y36" s="27"/>
      <c r="Z36" s="27"/>
      <c r="AA36" s="27"/>
      <c r="AB36" s="27"/>
      <c r="AC36" s="27">
        <f t="shared" ref="AC36:AC47" si="35">AD36+AE36+AF36+AG36</f>
        <v>78</v>
      </c>
      <c r="AD36" s="27"/>
      <c r="AE36" s="27"/>
      <c r="AF36" s="27">
        <v>4</v>
      </c>
      <c r="AG36" s="27">
        <v>74</v>
      </c>
      <c r="AH36" s="27">
        <f t="shared" ref="AH36:AH46" si="36">AI36+AJ36+AK36+AL36</f>
        <v>78</v>
      </c>
      <c r="AI36" s="27"/>
      <c r="AJ36" s="27"/>
      <c r="AK36" s="27">
        <v>6</v>
      </c>
      <c r="AL36" s="27">
        <v>72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9" x14ac:dyDescent="0.25">
      <c r="A37" s="13" t="s">
        <v>56</v>
      </c>
      <c r="B37" s="59" t="s">
        <v>57</v>
      </c>
      <c r="C37" s="27"/>
      <c r="D37" s="32"/>
      <c r="E37" s="32"/>
      <c r="F37" s="32" t="s">
        <v>25</v>
      </c>
      <c r="G37" s="32"/>
      <c r="H37" s="32"/>
      <c r="I37" s="32"/>
      <c r="J37" s="32"/>
      <c r="K37" s="41">
        <f>AH37</f>
        <v>88</v>
      </c>
      <c r="L37" s="27">
        <f>AK37</f>
        <v>4</v>
      </c>
      <c r="M37" s="27">
        <f>AI37</f>
        <v>6</v>
      </c>
      <c r="N37" s="27">
        <f>AJ37</f>
        <v>6</v>
      </c>
      <c r="O37" s="27">
        <f>AL37</f>
        <v>72</v>
      </c>
      <c r="P37" s="27">
        <v>12</v>
      </c>
      <c r="Q37" s="27"/>
      <c r="R37" s="27"/>
      <c r="S37" s="27">
        <f t="shared" si="33"/>
        <v>0</v>
      </c>
      <c r="T37" s="27"/>
      <c r="U37" s="27"/>
      <c r="V37" s="27"/>
      <c r="W37" s="27"/>
      <c r="X37" s="27">
        <f t="shared" si="34"/>
        <v>0</v>
      </c>
      <c r="Y37" s="27"/>
      <c r="Z37" s="27"/>
      <c r="AA37" s="27"/>
      <c r="AB37" s="27"/>
      <c r="AC37" s="27">
        <f t="shared" si="35"/>
        <v>0</v>
      </c>
      <c r="AD37" s="27"/>
      <c r="AE37" s="27"/>
      <c r="AF37" s="27"/>
      <c r="AG37" s="27"/>
      <c r="AH37" s="27">
        <f t="shared" si="36"/>
        <v>88</v>
      </c>
      <c r="AI37" s="27">
        <v>6</v>
      </c>
      <c r="AJ37" s="27">
        <v>6</v>
      </c>
      <c r="AK37" s="27">
        <v>4</v>
      </c>
      <c r="AL37" s="27">
        <v>72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9" x14ac:dyDescent="0.25">
      <c r="A38" s="13" t="s">
        <v>58</v>
      </c>
      <c r="B38" s="59" t="s">
        <v>59</v>
      </c>
      <c r="C38" s="27"/>
      <c r="D38" s="32"/>
      <c r="E38" s="32" t="s">
        <v>27</v>
      </c>
      <c r="F38" s="32" t="s">
        <v>25</v>
      </c>
      <c r="G38" s="32"/>
      <c r="H38" s="32"/>
      <c r="I38" s="32"/>
      <c r="J38" s="32"/>
      <c r="K38" s="41">
        <f>AC38+AH38</f>
        <v>184</v>
      </c>
      <c r="L38" s="27">
        <f>AF38+AK38</f>
        <v>14</v>
      </c>
      <c r="M38" s="27">
        <f>AI38</f>
        <v>6</v>
      </c>
      <c r="N38" s="27">
        <f>AJ38</f>
        <v>6</v>
      </c>
      <c r="O38" s="27">
        <f>AG38+AL38</f>
        <v>158</v>
      </c>
      <c r="P38" s="27">
        <v>80</v>
      </c>
      <c r="Q38" s="27">
        <v>20</v>
      </c>
      <c r="R38" s="27"/>
      <c r="S38" s="27">
        <f t="shared" si="33"/>
        <v>0</v>
      </c>
      <c r="T38" s="27"/>
      <c r="U38" s="27"/>
      <c r="V38" s="27"/>
      <c r="W38" s="27"/>
      <c r="X38" s="27"/>
      <c r="Y38" s="27"/>
      <c r="Z38" s="27"/>
      <c r="AA38" s="27"/>
      <c r="AB38" s="27"/>
      <c r="AC38" s="27">
        <f t="shared" si="35"/>
        <v>90</v>
      </c>
      <c r="AD38" s="27"/>
      <c r="AE38" s="27"/>
      <c r="AF38" s="27">
        <v>4</v>
      </c>
      <c r="AG38" s="27">
        <v>86</v>
      </c>
      <c r="AH38" s="27">
        <f t="shared" si="36"/>
        <v>94</v>
      </c>
      <c r="AI38" s="27">
        <v>6</v>
      </c>
      <c r="AJ38" s="27">
        <v>6</v>
      </c>
      <c r="AK38" s="27">
        <v>10</v>
      </c>
      <c r="AL38" s="27">
        <v>72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9" ht="33.75" x14ac:dyDescent="0.25">
      <c r="A39" s="13" t="s">
        <v>60</v>
      </c>
      <c r="B39" s="59" t="s">
        <v>61</v>
      </c>
      <c r="C39" s="27"/>
      <c r="D39" s="32"/>
      <c r="E39" s="32"/>
      <c r="F39" s="32"/>
      <c r="G39" s="32" t="s">
        <v>27</v>
      </c>
      <c r="H39" s="24" t="s">
        <v>128</v>
      </c>
      <c r="I39" s="32"/>
      <c r="J39" s="32"/>
      <c r="K39" s="41">
        <f>AM39+AR39</f>
        <v>102</v>
      </c>
      <c r="L39" s="27">
        <f>AP39+AU39</f>
        <v>4</v>
      </c>
      <c r="M39" s="27"/>
      <c r="N39" s="27"/>
      <c r="O39" s="27">
        <f>AQ39+AV39</f>
        <v>98</v>
      </c>
      <c r="P39" s="27">
        <v>50</v>
      </c>
      <c r="Q39" s="27"/>
      <c r="R39" s="27"/>
      <c r="S39" s="27">
        <f t="shared" si="33"/>
        <v>0</v>
      </c>
      <c r="T39" s="27"/>
      <c r="U39" s="27"/>
      <c r="V39" s="27"/>
      <c r="W39" s="27"/>
      <c r="X39" s="27">
        <f t="shared" si="34"/>
        <v>0</v>
      </c>
      <c r="Y39" s="27"/>
      <c r="Z39" s="27"/>
      <c r="AA39" s="27"/>
      <c r="AB39" s="27"/>
      <c r="AC39" s="27">
        <f t="shared" si="35"/>
        <v>0</v>
      </c>
      <c r="AD39" s="27"/>
      <c r="AE39" s="27"/>
      <c r="AF39" s="27"/>
      <c r="AG39" s="27"/>
      <c r="AH39" s="27">
        <f t="shared" si="36"/>
        <v>0</v>
      </c>
      <c r="AI39" s="27"/>
      <c r="AJ39" s="27"/>
      <c r="AK39" s="27"/>
      <c r="AL39" s="27"/>
      <c r="AM39" s="27">
        <f>AQ39+AN39+AO39+AP39</f>
        <v>52</v>
      </c>
      <c r="AN39" s="27"/>
      <c r="AO39" s="27"/>
      <c r="AP39" s="27">
        <v>2</v>
      </c>
      <c r="AQ39" s="27">
        <v>50</v>
      </c>
      <c r="AR39" s="27">
        <f>AS39+AT39+AU39+AV39</f>
        <v>50</v>
      </c>
      <c r="AS39" s="27"/>
      <c r="AT39" s="27"/>
      <c r="AU39" s="27">
        <v>2</v>
      </c>
      <c r="AV39" s="27">
        <v>48</v>
      </c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9" ht="22.5" x14ac:dyDescent="0.25">
      <c r="A40" s="13" t="s">
        <v>62</v>
      </c>
      <c r="B40" s="59" t="s">
        <v>63</v>
      </c>
      <c r="C40" s="27"/>
      <c r="D40" s="32"/>
      <c r="E40" s="32" t="s">
        <v>25</v>
      </c>
      <c r="F40" s="32"/>
      <c r="G40" s="32"/>
      <c r="H40" s="32"/>
      <c r="I40" s="32"/>
      <c r="J40" s="32"/>
      <c r="K40" s="41">
        <f>AC40</f>
        <v>112</v>
      </c>
      <c r="L40" s="27">
        <f>AF40</f>
        <v>4</v>
      </c>
      <c r="M40" s="27">
        <f>AD40</f>
        <v>6</v>
      </c>
      <c r="N40" s="27">
        <f>AE40</f>
        <v>6</v>
      </c>
      <c r="O40" s="27">
        <f>AG40</f>
        <v>96</v>
      </c>
      <c r="P40" s="27">
        <v>16</v>
      </c>
      <c r="Q40" s="27"/>
      <c r="R40" s="27"/>
      <c r="S40" s="27">
        <f t="shared" si="33"/>
        <v>0</v>
      </c>
      <c r="T40" s="27"/>
      <c r="U40" s="27"/>
      <c r="V40" s="27"/>
      <c r="W40" s="27"/>
      <c r="X40" s="27">
        <f t="shared" si="34"/>
        <v>0</v>
      </c>
      <c r="Y40" s="27"/>
      <c r="Z40" s="27"/>
      <c r="AA40" s="27"/>
      <c r="AB40" s="27"/>
      <c r="AC40" s="27">
        <f t="shared" si="35"/>
        <v>112</v>
      </c>
      <c r="AD40" s="27">
        <v>6</v>
      </c>
      <c r="AE40" s="27">
        <v>6</v>
      </c>
      <c r="AF40" s="27">
        <v>4</v>
      </c>
      <c r="AG40" s="27">
        <v>96</v>
      </c>
      <c r="AH40" s="27">
        <f t="shared" si="36"/>
        <v>0</v>
      </c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9" ht="24" customHeight="1" x14ac:dyDescent="0.25">
      <c r="A41" s="13" t="s">
        <v>64</v>
      </c>
      <c r="B41" s="60" t="s">
        <v>65</v>
      </c>
      <c r="C41" s="27"/>
      <c r="D41" s="32"/>
      <c r="E41" s="32"/>
      <c r="F41" s="32"/>
      <c r="G41" s="32" t="s">
        <v>27</v>
      </c>
      <c r="H41" s="32" t="s">
        <v>25</v>
      </c>
      <c r="I41" s="32"/>
      <c r="J41" s="32"/>
      <c r="K41" s="41">
        <f>AM41+AR41</f>
        <v>162</v>
      </c>
      <c r="L41" s="27">
        <f>AP41+AU41</f>
        <v>10</v>
      </c>
      <c r="M41" s="27">
        <f>AS42</f>
        <v>6</v>
      </c>
      <c r="N41" s="27">
        <f>AT42</f>
        <v>6</v>
      </c>
      <c r="O41" s="27">
        <f>AQ41+AV41</f>
        <v>140</v>
      </c>
      <c r="P41" s="27">
        <v>72</v>
      </c>
      <c r="Q41" s="27"/>
      <c r="R41" s="27"/>
      <c r="S41" s="27">
        <f t="shared" si="33"/>
        <v>0</v>
      </c>
      <c r="T41" s="27"/>
      <c r="U41" s="27"/>
      <c r="V41" s="27"/>
      <c r="W41" s="27"/>
      <c r="X41" s="27">
        <f t="shared" si="34"/>
        <v>0</v>
      </c>
      <c r="Y41" s="27"/>
      <c r="Z41" s="27"/>
      <c r="AA41" s="27"/>
      <c r="AB41" s="27"/>
      <c r="AC41" s="27">
        <f t="shared" si="35"/>
        <v>0</v>
      </c>
      <c r="AD41" s="27"/>
      <c r="AE41" s="27"/>
      <c r="AF41" s="27"/>
      <c r="AG41" s="27"/>
      <c r="AH41" s="27">
        <f t="shared" si="36"/>
        <v>0</v>
      </c>
      <c r="AI41" s="27"/>
      <c r="AJ41" s="27"/>
      <c r="AK41" s="27"/>
      <c r="AL41" s="27"/>
      <c r="AM41" s="27">
        <f>AN41+AO41+AQ41+AP41</f>
        <v>74</v>
      </c>
      <c r="AN41" s="27"/>
      <c r="AO41" s="27"/>
      <c r="AP41" s="27">
        <v>6</v>
      </c>
      <c r="AQ41" s="27">
        <v>68</v>
      </c>
      <c r="AR41" s="27">
        <f>AV41+AS41+AT41+AU41</f>
        <v>88</v>
      </c>
      <c r="AS41" s="27">
        <v>6</v>
      </c>
      <c r="AT41" s="27">
        <v>6</v>
      </c>
      <c r="AU41" s="27">
        <v>4</v>
      </c>
      <c r="AV41" s="27">
        <v>72</v>
      </c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9" ht="12.6" customHeight="1" x14ac:dyDescent="0.25">
      <c r="A42" s="13" t="s">
        <v>66</v>
      </c>
      <c r="B42" s="60" t="s">
        <v>67</v>
      </c>
      <c r="C42" s="27"/>
      <c r="D42" s="32"/>
      <c r="E42" s="32"/>
      <c r="F42" s="32"/>
      <c r="G42" s="32" t="s">
        <v>27</v>
      </c>
      <c r="H42" s="32" t="s">
        <v>25</v>
      </c>
      <c r="I42" s="32"/>
      <c r="J42" s="32"/>
      <c r="K42" s="41">
        <f>AM42+AR42</f>
        <v>164</v>
      </c>
      <c r="L42" s="27">
        <f>AU42+AP42</f>
        <v>12</v>
      </c>
      <c r="M42" s="27">
        <f>AT42</f>
        <v>6</v>
      </c>
      <c r="N42" s="27">
        <f>AT42</f>
        <v>6</v>
      </c>
      <c r="O42" s="27">
        <f>AQ42+AV42</f>
        <v>140</v>
      </c>
      <c r="P42" s="27">
        <v>86</v>
      </c>
      <c r="Q42" s="27"/>
      <c r="R42" s="27"/>
      <c r="S42" s="27">
        <f t="shared" si="33"/>
        <v>0</v>
      </c>
      <c r="T42" s="27"/>
      <c r="U42" s="27"/>
      <c r="V42" s="27"/>
      <c r="W42" s="27"/>
      <c r="X42" s="27">
        <f t="shared" si="34"/>
        <v>0</v>
      </c>
      <c r="Y42" s="27"/>
      <c r="Z42" s="27"/>
      <c r="AA42" s="27"/>
      <c r="AB42" s="27"/>
      <c r="AC42" s="27">
        <f t="shared" si="35"/>
        <v>0</v>
      </c>
      <c r="AD42" s="27"/>
      <c r="AE42" s="27"/>
      <c r="AF42" s="27"/>
      <c r="AG42" s="27"/>
      <c r="AH42" s="27">
        <f t="shared" si="36"/>
        <v>0</v>
      </c>
      <c r="AI42" s="27"/>
      <c r="AJ42" s="27"/>
      <c r="AK42" s="27"/>
      <c r="AL42" s="27"/>
      <c r="AM42" s="27">
        <f>-AN42+AO42+AP42+AQ42</f>
        <v>74</v>
      </c>
      <c r="AN42" s="27"/>
      <c r="AO42" s="27"/>
      <c r="AP42" s="27">
        <v>6</v>
      </c>
      <c r="AQ42" s="27">
        <v>68</v>
      </c>
      <c r="AR42" s="27">
        <f>AS42+AT42+AU42+AV42</f>
        <v>90</v>
      </c>
      <c r="AS42" s="27">
        <v>6</v>
      </c>
      <c r="AT42" s="27">
        <v>6</v>
      </c>
      <c r="AU42" s="27">
        <v>6</v>
      </c>
      <c r="AV42" s="27">
        <v>72</v>
      </c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9" ht="33.75" x14ac:dyDescent="0.25">
      <c r="A43" s="13" t="s">
        <v>68</v>
      </c>
      <c r="B43" s="60" t="s">
        <v>69</v>
      </c>
      <c r="C43" s="27"/>
      <c r="D43" s="32"/>
      <c r="E43" s="32"/>
      <c r="F43" s="32" t="s">
        <v>27</v>
      </c>
      <c r="G43" s="32" t="s">
        <v>25</v>
      </c>
      <c r="H43" s="32"/>
      <c r="I43" s="32"/>
      <c r="J43" s="32"/>
      <c r="K43" s="41">
        <f>AH43+AM43</f>
        <v>134</v>
      </c>
      <c r="L43" s="27">
        <f>AK43+AP43</f>
        <v>6</v>
      </c>
      <c r="M43" s="27">
        <f>AN43</f>
        <v>6</v>
      </c>
      <c r="N43" s="27">
        <f>AO43</f>
        <v>6</v>
      </c>
      <c r="O43" s="27">
        <f>AL43+AQ43</f>
        <v>116</v>
      </c>
      <c r="P43" s="27">
        <v>60</v>
      </c>
      <c r="Q43" s="27"/>
      <c r="R43" s="27"/>
      <c r="S43" s="27">
        <f t="shared" si="33"/>
        <v>0</v>
      </c>
      <c r="T43" s="27"/>
      <c r="U43" s="27"/>
      <c r="V43" s="27"/>
      <c r="W43" s="27"/>
      <c r="X43" s="27">
        <f t="shared" si="34"/>
        <v>0</v>
      </c>
      <c r="Y43" s="27"/>
      <c r="Z43" s="27"/>
      <c r="AA43" s="27"/>
      <c r="AB43" s="27"/>
      <c r="AC43" s="27">
        <f t="shared" si="35"/>
        <v>0</v>
      </c>
      <c r="AD43" s="27"/>
      <c r="AE43" s="27"/>
      <c r="AF43" s="27"/>
      <c r="AG43" s="27"/>
      <c r="AH43" s="27">
        <f t="shared" si="36"/>
        <v>50</v>
      </c>
      <c r="AI43" s="27"/>
      <c r="AJ43" s="27"/>
      <c r="AK43" s="27">
        <v>2</v>
      </c>
      <c r="AL43" s="27">
        <v>48</v>
      </c>
      <c r="AM43" s="27">
        <f>AN43+AO43+AP43+AQ43</f>
        <v>84</v>
      </c>
      <c r="AN43" s="27">
        <v>6</v>
      </c>
      <c r="AO43" s="27">
        <v>6</v>
      </c>
      <c r="AP43" s="27">
        <v>4</v>
      </c>
      <c r="AQ43" s="27">
        <v>68</v>
      </c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9" ht="22.5" x14ac:dyDescent="0.25">
      <c r="A44" s="13" t="s">
        <v>70</v>
      </c>
      <c r="B44" s="60" t="s">
        <v>71</v>
      </c>
      <c r="C44" s="27"/>
      <c r="D44" s="32"/>
      <c r="E44" s="32"/>
      <c r="F44" s="32"/>
      <c r="G44" s="32"/>
      <c r="H44" s="32"/>
      <c r="I44" s="24" t="s">
        <v>128</v>
      </c>
      <c r="J44" s="32"/>
      <c r="K44" s="41">
        <f>AW44</f>
        <v>34</v>
      </c>
      <c r="L44" s="27">
        <f>AZ44</f>
        <v>2</v>
      </c>
      <c r="M44" s="27"/>
      <c r="N44" s="27"/>
      <c r="O44" s="27">
        <f>BA44</f>
        <v>32</v>
      </c>
      <c r="P44" s="27">
        <v>10</v>
      </c>
      <c r="Q44" s="27"/>
      <c r="R44" s="27"/>
      <c r="S44" s="27">
        <f t="shared" si="33"/>
        <v>0</v>
      </c>
      <c r="T44" s="27"/>
      <c r="U44" s="27"/>
      <c r="V44" s="27"/>
      <c r="W44" s="27"/>
      <c r="X44" s="27">
        <f t="shared" si="34"/>
        <v>0</v>
      </c>
      <c r="Y44" s="27"/>
      <c r="Z44" s="27"/>
      <c r="AA44" s="27"/>
      <c r="AB44" s="27"/>
      <c r="AC44" s="27">
        <f t="shared" si="35"/>
        <v>0</v>
      </c>
      <c r="AD44" s="27"/>
      <c r="AE44" s="27"/>
      <c r="AF44" s="27"/>
      <c r="AG44" s="27"/>
      <c r="AH44" s="27">
        <f t="shared" si="36"/>
        <v>0</v>
      </c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>
        <f>AX44+AY44+BA44+AZ44</f>
        <v>34</v>
      </c>
      <c r="AX44" s="27"/>
      <c r="AY44" s="27"/>
      <c r="AZ44" s="27">
        <v>2</v>
      </c>
      <c r="BA44" s="27">
        <v>32</v>
      </c>
      <c r="BB44" s="27"/>
      <c r="BC44" s="27"/>
      <c r="BD44" s="27"/>
      <c r="BE44" s="27"/>
      <c r="BF44" s="27"/>
    </row>
    <row r="45" spans="1:59" x14ac:dyDescent="0.25">
      <c r="A45" s="13" t="s">
        <v>72</v>
      </c>
      <c r="B45" s="60" t="s">
        <v>73</v>
      </c>
      <c r="C45" s="27"/>
      <c r="D45" s="32"/>
      <c r="E45" s="32"/>
      <c r="F45" s="32" t="s">
        <v>27</v>
      </c>
      <c r="G45" s="24" t="s">
        <v>128</v>
      </c>
      <c r="H45" s="32"/>
      <c r="I45" s="32"/>
      <c r="J45" s="32"/>
      <c r="K45" s="41">
        <f>AH45+AM45</f>
        <v>54</v>
      </c>
      <c r="L45" s="27">
        <f>AK45+AP45</f>
        <v>2</v>
      </c>
      <c r="M45" s="27"/>
      <c r="N45" s="27"/>
      <c r="O45" s="27">
        <f>AL45+AQ45</f>
        <v>52</v>
      </c>
      <c r="P45" s="27">
        <v>46</v>
      </c>
      <c r="Q45" s="27"/>
      <c r="R45" s="27"/>
      <c r="S45" s="27">
        <f t="shared" si="33"/>
        <v>0</v>
      </c>
      <c r="T45" s="27"/>
      <c r="U45" s="27"/>
      <c r="V45" s="27"/>
      <c r="W45" s="27"/>
      <c r="X45" s="27">
        <f t="shared" si="34"/>
        <v>0</v>
      </c>
      <c r="Y45" s="27"/>
      <c r="Z45" s="27"/>
      <c r="AA45" s="27"/>
      <c r="AB45" s="27"/>
      <c r="AC45" s="27">
        <f t="shared" si="35"/>
        <v>0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>
        <f>AN45+AO45+AQ45+AP45</f>
        <v>54</v>
      </c>
      <c r="AN45" s="27"/>
      <c r="AO45" s="27"/>
      <c r="AP45" s="27">
        <v>2</v>
      </c>
      <c r="AQ45" s="27">
        <v>52</v>
      </c>
      <c r="AR45" s="27">
        <f>AS45+AT45+AU45+AV45</f>
        <v>0</v>
      </c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9" ht="45" x14ac:dyDescent="0.25">
      <c r="A46" s="13" t="s">
        <v>74</v>
      </c>
      <c r="B46" s="60" t="s">
        <v>75</v>
      </c>
      <c r="C46" s="27"/>
      <c r="D46" s="32"/>
      <c r="E46" s="32"/>
      <c r="F46" s="24" t="s">
        <v>128</v>
      </c>
      <c r="G46" s="24" t="s">
        <v>128</v>
      </c>
      <c r="H46" s="32"/>
      <c r="I46" s="32"/>
      <c r="J46" s="32"/>
      <c r="K46" s="41">
        <f>AH46+AM46</f>
        <v>140</v>
      </c>
      <c r="L46" s="27">
        <f>AK46+AP46</f>
        <v>8</v>
      </c>
      <c r="M46" s="27"/>
      <c r="N46" s="27"/>
      <c r="O46" s="27">
        <f>AL46+AQ46</f>
        <v>132</v>
      </c>
      <c r="P46" s="27">
        <v>52</v>
      </c>
      <c r="Q46" s="27"/>
      <c r="R46" s="27"/>
      <c r="S46" s="27">
        <f t="shared" si="33"/>
        <v>0</v>
      </c>
      <c r="T46" s="27"/>
      <c r="U46" s="27"/>
      <c r="V46" s="27"/>
      <c r="W46" s="27"/>
      <c r="X46" s="27">
        <f t="shared" si="34"/>
        <v>0</v>
      </c>
      <c r="Y46" s="27"/>
      <c r="Z46" s="27"/>
      <c r="AA46" s="27"/>
      <c r="AB46" s="27"/>
      <c r="AC46" s="27">
        <f t="shared" si="35"/>
        <v>0</v>
      </c>
      <c r="AD46" s="27"/>
      <c r="AE46" s="27"/>
      <c r="AF46" s="27"/>
      <c r="AG46" s="27"/>
      <c r="AH46" s="27">
        <f t="shared" si="36"/>
        <v>52</v>
      </c>
      <c r="AI46" s="27"/>
      <c r="AJ46" s="27"/>
      <c r="AK46" s="27">
        <v>4</v>
      </c>
      <c r="AL46" s="27">
        <v>48</v>
      </c>
      <c r="AM46" s="27">
        <f>AN46+AO46+AQ46+AP46</f>
        <v>88</v>
      </c>
      <c r="AN46" s="27"/>
      <c r="AO46" s="27"/>
      <c r="AP46" s="27">
        <v>4</v>
      </c>
      <c r="AQ46" s="27">
        <v>84</v>
      </c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9" ht="22.5" x14ac:dyDescent="0.25">
      <c r="A47" s="13" t="s">
        <v>76</v>
      </c>
      <c r="B47" s="60" t="s">
        <v>77</v>
      </c>
      <c r="C47" s="27"/>
      <c r="D47" s="32"/>
      <c r="E47" s="32"/>
      <c r="F47" s="32"/>
      <c r="G47" s="32"/>
      <c r="H47" s="32"/>
      <c r="I47" s="24" t="s">
        <v>128</v>
      </c>
      <c r="J47" s="32" t="s">
        <v>151</v>
      </c>
      <c r="K47" s="41">
        <f>AR47+AW47</f>
        <v>76</v>
      </c>
      <c r="L47" s="27">
        <f>AU47+AZ47</f>
        <v>4</v>
      </c>
      <c r="M47" s="27"/>
      <c r="N47" s="27"/>
      <c r="O47" s="27">
        <f>AV47+BA47</f>
        <v>72</v>
      </c>
      <c r="P47" s="27">
        <v>30</v>
      </c>
      <c r="Q47" s="27"/>
      <c r="R47" s="27"/>
      <c r="S47" s="27">
        <f t="shared" si="33"/>
        <v>0</v>
      </c>
      <c r="T47" s="27"/>
      <c r="U47" s="27"/>
      <c r="V47" s="27"/>
      <c r="W47" s="27"/>
      <c r="X47" s="27">
        <f t="shared" si="34"/>
        <v>0</v>
      </c>
      <c r="Y47" s="27"/>
      <c r="Z47" s="27"/>
      <c r="AA47" s="27"/>
      <c r="AB47" s="27"/>
      <c r="AC47" s="27">
        <f t="shared" si="35"/>
        <v>0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>
        <f>AS47+AT47+AU47+AV47</f>
        <v>36</v>
      </c>
      <c r="AS47" s="27"/>
      <c r="AT47" s="27"/>
      <c r="AU47" s="27">
        <v>2</v>
      </c>
      <c r="AV47" s="27">
        <v>34</v>
      </c>
      <c r="AW47" s="27">
        <f>AX47+AY47+BA47+AZ47</f>
        <v>40</v>
      </c>
      <c r="AX47" s="27"/>
      <c r="AY47" s="27"/>
      <c r="AZ47" s="27">
        <v>2</v>
      </c>
      <c r="BA47" s="27">
        <v>38</v>
      </c>
      <c r="BB47" s="27"/>
      <c r="BC47" s="27"/>
      <c r="BD47" s="27"/>
      <c r="BE47" s="27"/>
      <c r="BF47" s="27"/>
    </row>
    <row r="48" spans="1:59" ht="25.5" x14ac:dyDescent="0.25">
      <c r="A48" s="13" t="s">
        <v>155</v>
      </c>
      <c r="B48" s="69" t="s">
        <v>156</v>
      </c>
      <c r="C48" s="27"/>
      <c r="D48" s="32"/>
      <c r="E48" s="32"/>
      <c r="F48" s="32"/>
      <c r="G48" s="32"/>
      <c r="H48" s="32"/>
      <c r="I48" s="32"/>
      <c r="J48" s="32"/>
      <c r="K48" s="41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>
        <f>AI48+AJ48+AK48+AL48</f>
        <v>50</v>
      </c>
      <c r="AI48" s="27"/>
      <c r="AJ48" s="27"/>
      <c r="AK48" s="27">
        <v>2</v>
      </c>
      <c r="AL48" s="27">
        <v>48</v>
      </c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77" s="34" customFormat="1" ht="21" x14ac:dyDescent="0.2">
      <c r="A49" s="14" t="s">
        <v>133</v>
      </c>
      <c r="B49" s="58" t="s">
        <v>78</v>
      </c>
      <c r="C49" s="28"/>
      <c r="D49" s="28"/>
      <c r="E49" s="28"/>
      <c r="F49" s="28"/>
      <c r="G49" s="28"/>
      <c r="H49" s="28"/>
      <c r="I49" s="28"/>
      <c r="J49" s="28"/>
      <c r="K49" s="44">
        <f>AH49+AM49+AR49+AW49+BB49</f>
        <v>1946</v>
      </c>
      <c r="L49" s="28">
        <f>L50+L55+L60+L66</f>
        <v>58</v>
      </c>
      <c r="M49" s="28">
        <f>M50+M55+M60+M66</f>
        <v>48</v>
      </c>
      <c r="N49" s="28">
        <f>N50+N55+N60+N66</f>
        <v>42</v>
      </c>
      <c r="O49" s="28">
        <f>O50+O55+O60+O66</f>
        <v>898</v>
      </c>
      <c r="P49" s="28">
        <f t="shared" ref="P49:Q49" si="37">P50+P55+P60+P66</f>
        <v>46</v>
      </c>
      <c r="Q49" s="28">
        <f t="shared" si="37"/>
        <v>60</v>
      </c>
      <c r="R49" s="28">
        <f>R50+R55+R60+R66</f>
        <v>900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>
        <f>AH50+AH55+AH60+AH66</f>
        <v>346</v>
      </c>
      <c r="AI49" s="28">
        <f>AI66</f>
        <v>12</v>
      </c>
      <c r="AJ49" s="28">
        <f>AJ66</f>
        <v>6</v>
      </c>
      <c r="AK49" s="28">
        <v>4</v>
      </c>
      <c r="AL49" s="28">
        <f>AL50+AL60+AL66</f>
        <v>72</v>
      </c>
      <c r="AM49" s="28">
        <f>AM50+AM55+AM60+AM66</f>
        <v>118</v>
      </c>
      <c r="AN49" s="28">
        <f>AN50+AN55+AN60+AN66</f>
        <v>0</v>
      </c>
      <c r="AO49" s="28"/>
      <c r="AP49" s="28">
        <f>AP50+AP55+AP60+AP66</f>
        <v>10</v>
      </c>
      <c r="AQ49" s="28">
        <f>AQ50+AQ55+AQ60+AQ66</f>
        <v>108</v>
      </c>
      <c r="AR49" s="28">
        <f>AR50+AR55+AR60+AR66</f>
        <v>548</v>
      </c>
      <c r="AS49" s="28">
        <f>AS50+AS55+AS60+AS66</f>
        <v>0</v>
      </c>
      <c r="AT49" s="28"/>
      <c r="AU49" s="28">
        <f>AU50+AU55+AU60+AU66</f>
        <v>20</v>
      </c>
      <c r="AV49" s="28">
        <f>AV50+AV55+AV60+AV66</f>
        <v>384</v>
      </c>
      <c r="AW49" s="28">
        <f>AW50+AW55+AW60+AW66</f>
        <v>430</v>
      </c>
      <c r="AX49" s="28">
        <f>AX50+AX55+AX60</f>
        <v>18</v>
      </c>
      <c r="AY49" s="28">
        <f>AY50+AY55+AY60+AY66</f>
        <v>18</v>
      </c>
      <c r="AZ49" s="28">
        <f>AZ50+AZ55+AZ60+AZ66</f>
        <v>24</v>
      </c>
      <c r="BA49" s="28">
        <f>BA50+BA55+BA60+BA66</f>
        <v>334</v>
      </c>
      <c r="BB49" s="28">
        <f>BB50+BB55+BB60</f>
        <v>504</v>
      </c>
      <c r="BC49" s="28">
        <f>BC50+BC55+BC60</f>
        <v>18</v>
      </c>
      <c r="BD49" s="28">
        <f>BD50+BD55+BD60</f>
        <v>18</v>
      </c>
      <c r="BE49" s="28">
        <f>BE50+BE55+BE60</f>
        <v>0</v>
      </c>
      <c r="BF49" s="28">
        <f>BF50+BF55+BF60</f>
        <v>0</v>
      </c>
      <c r="BG49" s="38"/>
    </row>
    <row r="50" spans="1:77" s="35" customFormat="1" ht="33" customHeight="1" x14ac:dyDescent="0.25">
      <c r="A50" s="14" t="s">
        <v>134</v>
      </c>
      <c r="B50" s="61" t="s">
        <v>79</v>
      </c>
      <c r="C50" s="29"/>
      <c r="D50" s="28"/>
      <c r="E50" s="28"/>
      <c r="F50" s="28"/>
      <c r="G50" s="28"/>
      <c r="H50" s="28"/>
      <c r="I50" s="28"/>
      <c r="J50" s="28" t="s">
        <v>25</v>
      </c>
      <c r="K50" s="44">
        <f>K51+K52+K53+K54+BC50+BD50</f>
        <v>746</v>
      </c>
      <c r="L50" s="28">
        <f>L51+L52</f>
        <v>28</v>
      </c>
      <c r="M50" s="28">
        <f>AX50+BC50</f>
        <v>18</v>
      </c>
      <c r="N50" s="28">
        <f>AY50+BD50</f>
        <v>18</v>
      </c>
      <c r="O50" s="28">
        <f>O51+O52</f>
        <v>394</v>
      </c>
      <c r="P50" s="28">
        <f>P51+P52</f>
        <v>46</v>
      </c>
      <c r="Q50" s="28">
        <v>30</v>
      </c>
      <c r="R50" s="28">
        <f>R53+R54</f>
        <v>288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>
        <f>AK51+AK52</f>
        <v>0</v>
      </c>
      <c r="AL50" s="29"/>
      <c r="AM50" s="29">
        <f>AM51+AM52+AM53+AM54</f>
        <v>118</v>
      </c>
      <c r="AN50" s="29"/>
      <c r="AO50" s="29"/>
      <c r="AP50" s="29">
        <f>AP51+AP52</f>
        <v>10</v>
      </c>
      <c r="AQ50" s="29">
        <f>AQ51+AQ52</f>
        <v>108</v>
      </c>
      <c r="AR50" s="29">
        <f>AR51+AR52+AR53</f>
        <v>196</v>
      </c>
      <c r="AS50" s="29"/>
      <c r="AT50" s="29"/>
      <c r="AU50" s="29">
        <f>AU51+AU52</f>
        <v>10</v>
      </c>
      <c r="AV50" s="29">
        <f>AV51+AV52</f>
        <v>150</v>
      </c>
      <c r="AW50" s="29">
        <f>AW51+AW52+AW53+AW54</f>
        <v>204</v>
      </c>
      <c r="AX50" s="29">
        <f>AX51+AX52</f>
        <v>12</v>
      </c>
      <c r="AY50" s="29">
        <f>AY51+AY52</f>
        <v>12</v>
      </c>
      <c r="AZ50" s="29">
        <f>AZ51+AZ52</f>
        <v>8</v>
      </c>
      <c r="BA50" s="29">
        <f>BA51+BA52</f>
        <v>136</v>
      </c>
      <c r="BB50" s="29">
        <f>BB54+BC50+BD50</f>
        <v>228</v>
      </c>
      <c r="BC50" s="29">
        <v>6</v>
      </c>
      <c r="BD50" s="29">
        <v>6</v>
      </c>
      <c r="BE50" s="29"/>
      <c r="BF50" s="29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</row>
    <row r="51" spans="1:77" ht="22.15" customHeight="1" x14ac:dyDescent="0.25">
      <c r="A51" s="12" t="s">
        <v>135</v>
      </c>
      <c r="B51" s="60" t="s">
        <v>80</v>
      </c>
      <c r="C51" s="27"/>
      <c r="D51" s="32"/>
      <c r="E51" s="32"/>
      <c r="F51" s="32"/>
      <c r="G51" s="32" t="s">
        <v>27</v>
      </c>
      <c r="H51" s="32" t="s">
        <v>27</v>
      </c>
      <c r="I51" s="32" t="s">
        <v>25</v>
      </c>
      <c r="J51" s="32"/>
      <c r="K51" s="41">
        <f>AM51+AR51+AW51</f>
        <v>234</v>
      </c>
      <c r="L51" s="27">
        <f>AP51+AU51+AZ51</f>
        <v>16</v>
      </c>
      <c r="M51" s="27">
        <f>AX51</f>
        <v>6</v>
      </c>
      <c r="N51" s="27">
        <f>AY51</f>
        <v>6</v>
      </c>
      <c r="O51" s="27">
        <f>AQ51+AV51+BA51</f>
        <v>206</v>
      </c>
      <c r="P51" s="27">
        <v>26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>
        <f>AN51+AO51+AP51+AQ51</f>
        <v>66</v>
      </c>
      <c r="AN51" s="27"/>
      <c r="AO51" s="27"/>
      <c r="AP51" s="27">
        <v>6</v>
      </c>
      <c r="AQ51" s="27">
        <v>60</v>
      </c>
      <c r="AR51" s="27">
        <f>AS51+AT51+AU51+AV51</f>
        <v>84</v>
      </c>
      <c r="AS51" s="27"/>
      <c r="AT51" s="27"/>
      <c r="AU51" s="27">
        <v>6</v>
      </c>
      <c r="AV51" s="27">
        <v>78</v>
      </c>
      <c r="AW51" s="27">
        <f>AX51+AY51+BA51+AZ51</f>
        <v>84</v>
      </c>
      <c r="AX51" s="27">
        <v>6</v>
      </c>
      <c r="AY51" s="27">
        <v>6</v>
      </c>
      <c r="AZ51" s="27">
        <v>4</v>
      </c>
      <c r="BA51" s="27">
        <v>68</v>
      </c>
      <c r="BB51" s="27"/>
      <c r="BC51" s="27"/>
      <c r="BD51" s="27"/>
      <c r="BE51" s="27"/>
      <c r="BF51" s="27"/>
    </row>
    <row r="52" spans="1:77" ht="21" customHeight="1" x14ac:dyDescent="0.25">
      <c r="A52" s="12" t="s">
        <v>132</v>
      </c>
      <c r="B52" s="60" t="s">
        <v>81</v>
      </c>
      <c r="C52" s="27"/>
      <c r="D52" s="32"/>
      <c r="E52" s="32"/>
      <c r="F52" s="32"/>
      <c r="G52" s="32" t="s">
        <v>27</v>
      </c>
      <c r="H52" s="32" t="s">
        <v>27</v>
      </c>
      <c r="I52" s="32" t="s">
        <v>25</v>
      </c>
      <c r="J52" s="32"/>
      <c r="K52" s="41">
        <f>AM52+AR52+AW52</f>
        <v>212</v>
      </c>
      <c r="L52" s="27">
        <f>AP52+AU52+AZ52</f>
        <v>12</v>
      </c>
      <c r="M52" s="27">
        <f>AX52</f>
        <v>6</v>
      </c>
      <c r="N52" s="27">
        <f>AY52</f>
        <v>6</v>
      </c>
      <c r="O52" s="27">
        <f>AQ52+AV52+BA52</f>
        <v>188</v>
      </c>
      <c r="P52" s="27">
        <v>20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>
        <f>AN52+AO52+AP52+AQ52</f>
        <v>52</v>
      </c>
      <c r="AN52" s="27"/>
      <c r="AO52" s="27"/>
      <c r="AP52" s="27">
        <v>4</v>
      </c>
      <c r="AQ52" s="27">
        <v>48</v>
      </c>
      <c r="AR52" s="27">
        <f>AS52+AT52+AU52+AV52</f>
        <v>76</v>
      </c>
      <c r="AS52" s="27"/>
      <c r="AT52" s="27"/>
      <c r="AU52" s="27">
        <v>4</v>
      </c>
      <c r="AV52" s="27">
        <v>72</v>
      </c>
      <c r="AW52" s="27">
        <f>AX52+AY52+BA52+AZ52</f>
        <v>84</v>
      </c>
      <c r="AX52" s="27">
        <v>6</v>
      </c>
      <c r="AY52" s="27">
        <v>6</v>
      </c>
      <c r="AZ52" s="27">
        <v>4</v>
      </c>
      <c r="BA52" s="27">
        <v>68</v>
      </c>
      <c r="BB52" s="27"/>
      <c r="BC52" s="27"/>
      <c r="BD52" s="27"/>
      <c r="BE52" s="27"/>
      <c r="BF52" s="27"/>
    </row>
    <row r="53" spans="1:77" ht="15.6" customHeight="1" x14ac:dyDescent="0.25">
      <c r="A53" s="12" t="s">
        <v>136</v>
      </c>
      <c r="B53" s="59" t="s">
        <v>82</v>
      </c>
      <c r="C53" s="27"/>
      <c r="D53" s="32"/>
      <c r="E53" s="32"/>
      <c r="F53" s="32"/>
      <c r="G53" s="32"/>
      <c r="H53" s="32" t="s">
        <v>27</v>
      </c>
      <c r="I53" s="24" t="s">
        <v>128</v>
      </c>
      <c r="J53" s="32"/>
      <c r="K53" s="41">
        <f>R53</f>
        <v>72</v>
      </c>
      <c r="L53" s="27"/>
      <c r="M53" s="27"/>
      <c r="N53" s="27"/>
      <c r="O53" s="27"/>
      <c r="P53" s="27"/>
      <c r="Q53" s="27"/>
      <c r="R53" s="27">
        <f>AR53+AW53</f>
        <v>72</v>
      </c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>
        <v>36</v>
      </c>
      <c r="AS53" s="27"/>
      <c r="AT53" s="27"/>
      <c r="AU53" s="27"/>
      <c r="AV53" s="27"/>
      <c r="AW53" s="27">
        <v>36</v>
      </c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77" ht="16.149999999999999" customHeight="1" x14ac:dyDescent="0.25">
      <c r="A54" s="12" t="s">
        <v>137</v>
      </c>
      <c r="B54" s="59" t="s">
        <v>83</v>
      </c>
      <c r="C54" s="27"/>
      <c r="D54" s="32"/>
      <c r="E54" s="32"/>
      <c r="F54" s="32"/>
      <c r="G54" s="32"/>
      <c r="H54" s="32"/>
      <c r="I54" s="32"/>
      <c r="J54" s="24" t="s">
        <v>128</v>
      </c>
      <c r="K54" s="41">
        <f>R54</f>
        <v>216</v>
      </c>
      <c r="L54" s="27"/>
      <c r="M54" s="27"/>
      <c r="N54" s="27"/>
      <c r="O54" s="27"/>
      <c r="P54" s="27"/>
      <c r="Q54" s="27"/>
      <c r="R54" s="27">
        <f>BB54</f>
        <v>216</v>
      </c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>
        <v>216</v>
      </c>
      <c r="BC54" s="27"/>
      <c r="BD54" s="27"/>
      <c r="BE54" s="27"/>
      <c r="BF54" s="27"/>
    </row>
    <row r="55" spans="1:77" s="35" customFormat="1" ht="33.75" x14ac:dyDescent="0.25">
      <c r="A55" s="14" t="s">
        <v>138</v>
      </c>
      <c r="B55" s="61" t="s">
        <v>84</v>
      </c>
      <c r="C55" s="29"/>
      <c r="D55" s="28"/>
      <c r="E55" s="28"/>
      <c r="F55" s="28"/>
      <c r="G55" s="28"/>
      <c r="H55" s="28"/>
      <c r="I55" s="28"/>
      <c r="J55" s="28" t="s">
        <v>25</v>
      </c>
      <c r="K55" s="44">
        <f>K56+K57+K58+K59+BC55+BD55</f>
        <v>416</v>
      </c>
      <c r="L55" s="28">
        <f>L56+L57</f>
        <v>14</v>
      </c>
      <c r="M55" s="28">
        <f>AX55+BC55</f>
        <v>12</v>
      </c>
      <c r="N55" s="28">
        <f>AY55+BD55</f>
        <v>12</v>
      </c>
      <c r="O55" s="28">
        <f>O56+O57</f>
        <v>198</v>
      </c>
      <c r="P55" s="28"/>
      <c r="Q55" s="34"/>
      <c r="R55" s="28">
        <f>R58+R59</f>
        <v>180</v>
      </c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>
        <f>AK56+AK57</f>
        <v>0</v>
      </c>
      <c r="AL55" s="29"/>
      <c r="AM55" s="29"/>
      <c r="AN55" s="29"/>
      <c r="AO55" s="29"/>
      <c r="AP55" s="29">
        <f>AP56+AP57</f>
        <v>0</v>
      </c>
      <c r="AQ55" s="29">
        <f>AQ56+AQ57</f>
        <v>0</v>
      </c>
      <c r="AR55" s="29">
        <f>AR56+AR57+AR58</f>
        <v>172</v>
      </c>
      <c r="AS55" s="29"/>
      <c r="AT55" s="29"/>
      <c r="AU55" s="29">
        <f t="shared" ref="AU55:BA55" si="38">AU56+AU57</f>
        <v>4</v>
      </c>
      <c r="AV55" s="29">
        <f t="shared" si="38"/>
        <v>96</v>
      </c>
      <c r="AW55" s="29">
        <f>AW56+AW57+AW58+AW59</f>
        <v>124</v>
      </c>
      <c r="AX55" s="29">
        <f t="shared" si="38"/>
        <v>6</v>
      </c>
      <c r="AY55" s="29">
        <f t="shared" si="38"/>
        <v>6</v>
      </c>
      <c r="AZ55" s="29">
        <f t="shared" si="38"/>
        <v>10</v>
      </c>
      <c r="BA55" s="29">
        <f t="shared" si="38"/>
        <v>102</v>
      </c>
      <c r="BB55" s="29">
        <f>BC55+BD55+BB59</f>
        <v>120</v>
      </c>
      <c r="BC55" s="29">
        <v>6</v>
      </c>
      <c r="BD55" s="29">
        <v>6</v>
      </c>
      <c r="BE55" s="29"/>
      <c r="BF55" s="29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</row>
    <row r="56" spans="1:77" ht="23.45" customHeight="1" x14ac:dyDescent="0.25">
      <c r="A56" s="12" t="s">
        <v>139</v>
      </c>
      <c r="B56" s="60" t="s">
        <v>85</v>
      </c>
      <c r="C56" s="27"/>
      <c r="D56" s="32"/>
      <c r="E56" s="32"/>
      <c r="F56" s="32"/>
      <c r="G56" s="32"/>
      <c r="H56" s="32" t="s">
        <v>27</v>
      </c>
      <c r="I56" s="32" t="s">
        <v>25</v>
      </c>
      <c r="J56" s="32"/>
      <c r="K56" s="41">
        <f>AR56+AW56</f>
        <v>118</v>
      </c>
      <c r="L56" s="27">
        <f>AU56+AZ56</f>
        <v>8</v>
      </c>
      <c r="M56" s="27">
        <f>AX56</f>
        <v>6</v>
      </c>
      <c r="N56" s="27">
        <f>AY56</f>
        <v>6</v>
      </c>
      <c r="O56" s="27">
        <f>AV56+BA56</f>
        <v>98</v>
      </c>
      <c r="P56" s="27">
        <v>28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>
        <f>AS56+AT56+AU56+AV56</f>
        <v>50</v>
      </c>
      <c r="AS56" s="27"/>
      <c r="AT56" s="27"/>
      <c r="AU56" s="27">
        <v>2</v>
      </c>
      <c r="AV56" s="27">
        <v>48</v>
      </c>
      <c r="AW56" s="27">
        <f>AX56+AY56+BA56+AZ56</f>
        <v>68</v>
      </c>
      <c r="AX56" s="27">
        <v>6</v>
      </c>
      <c r="AY56" s="27">
        <v>6</v>
      </c>
      <c r="AZ56" s="27">
        <v>6</v>
      </c>
      <c r="BA56" s="27">
        <v>50</v>
      </c>
      <c r="BB56" s="27"/>
      <c r="BC56" s="27"/>
      <c r="BD56" s="27"/>
      <c r="BE56" s="27"/>
      <c r="BF56" s="27"/>
    </row>
    <row r="57" spans="1:77" ht="22.9" customHeight="1" x14ac:dyDescent="0.25">
      <c r="A57" s="12" t="s">
        <v>140</v>
      </c>
      <c r="B57" s="60" t="s">
        <v>86</v>
      </c>
      <c r="C57" s="27"/>
      <c r="D57" s="32"/>
      <c r="E57" s="32"/>
      <c r="F57" s="32"/>
      <c r="G57" s="32"/>
      <c r="H57" s="32" t="s">
        <v>27</v>
      </c>
      <c r="I57" s="32" t="s">
        <v>128</v>
      </c>
      <c r="J57" s="32"/>
      <c r="K57" s="41">
        <f>AR57+AW57</f>
        <v>106</v>
      </c>
      <c r="L57" s="27">
        <f>AU57+AZ57</f>
        <v>6</v>
      </c>
      <c r="M57" s="27"/>
      <c r="N57" s="27"/>
      <c r="O57" s="27">
        <f>AV57+BA57</f>
        <v>100</v>
      </c>
      <c r="P57" s="27">
        <v>48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>
        <f>AS57+AT57+AU57+AV57</f>
        <v>50</v>
      </c>
      <c r="AS57" s="27"/>
      <c r="AT57" s="27"/>
      <c r="AU57" s="27">
        <v>2</v>
      </c>
      <c r="AV57" s="27">
        <v>48</v>
      </c>
      <c r="AW57" s="27">
        <f>AX57+AY57+BA57+AZ57</f>
        <v>56</v>
      </c>
      <c r="AX57" s="27"/>
      <c r="AY57" s="27"/>
      <c r="AZ57" s="27">
        <v>4</v>
      </c>
      <c r="BA57" s="27">
        <v>52</v>
      </c>
      <c r="BB57" s="27"/>
      <c r="BC57" s="27"/>
      <c r="BD57" s="27"/>
      <c r="BE57" s="27"/>
      <c r="BF57" s="27"/>
    </row>
    <row r="58" spans="1:77" x14ac:dyDescent="0.25">
      <c r="A58" s="12" t="s">
        <v>141</v>
      </c>
      <c r="B58" s="59" t="s">
        <v>82</v>
      </c>
      <c r="C58" s="27"/>
      <c r="D58" s="32"/>
      <c r="E58" s="32"/>
      <c r="F58" s="32"/>
      <c r="G58" s="32"/>
      <c r="H58" s="24" t="s">
        <v>128</v>
      </c>
      <c r="I58" s="32"/>
      <c r="J58" s="32"/>
      <c r="K58" s="41">
        <f>AR58</f>
        <v>72</v>
      </c>
      <c r="L58" s="27"/>
      <c r="M58" s="27"/>
      <c r="N58" s="27"/>
      <c r="O58" s="27"/>
      <c r="P58" s="27"/>
      <c r="Q58" s="27"/>
      <c r="R58" s="27">
        <f>K58</f>
        <v>72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>
        <v>72</v>
      </c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77" x14ac:dyDescent="0.25">
      <c r="A59" s="12" t="s">
        <v>142</v>
      </c>
      <c r="B59" s="59" t="s">
        <v>83</v>
      </c>
      <c r="C59" s="27"/>
      <c r="D59" s="32"/>
      <c r="E59" s="32"/>
      <c r="F59" s="32"/>
      <c r="G59" s="32"/>
      <c r="H59" s="32"/>
      <c r="I59" s="32"/>
      <c r="J59" s="24" t="s">
        <v>128</v>
      </c>
      <c r="K59" s="41">
        <f>BB59</f>
        <v>108</v>
      </c>
      <c r="L59" s="27"/>
      <c r="M59" s="27"/>
      <c r="N59" s="27"/>
      <c r="O59" s="27"/>
      <c r="P59" s="27"/>
      <c r="Q59" s="27"/>
      <c r="R59" s="27">
        <f>K59</f>
        <v>108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>
        <v>108</v>
      </c>
      <c r="BC59" s="27"/>
      <c r="BD59" s="27"/>
      <c r="BE59" s="27"/>
      <c r="BF59" s="27"/>
    </row>
    <row r="60" spans="1:77" s="35" customFormat="1" ht="45" x14ac:dyDescent="0.25">
      <c r="A60" s="14" t="s">
        <v>143</v>
      </c>
      <c r="B60" s="61" t="s">
        <v>87</v>
      </c>
      <c r="C60" s="29"/>
      <c r="D60" s="28"/>
      <c r="E60" s="28"/>
      <c r="F60" s="28"/>
      <c r="G60" s="28"/>
      <c r="H60" s="28"/>
      <c r="I60" s="28"/>
      <c r="J60" s="28" t="s">
        <v>25</v>
      </c>
      <c r="K60" s="44">
        <f>K61+K62+K63+K64+K65+BC60+BD60</f>
        <v>438</v>
      </c>
      <c r="L60" s="28">
        <f>L61+L62+L63</f>
        <v>12</v>
      </c>
      <c r="M60" s="28">
        <f>BC60</f>
        <v>6</v>
      </c>
      <c r="N60" s="28">
        <f>BD60</f>
        <v>6</v>
      </c>
      <c r="O60" s="28">
        <f>O61+O62++O63</f>
        <v>234</v>
      </c>
      <c r="P60" s="28"/>
      <c r="Q60" s="28">
        <v>30</v>
      </c>
      <c r="R60" s="28">
        <f>R64+R65</f>
        <v>180</v>
      </c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>
        <f>AK61+AK62+AK63</f>
        <v>0</v>
      </c>
      <c r="AL60" s="29"/>
      <c r="AM60" s="29"/>
      <c r="AN60" s="29"/>
      <c r="AO60" s="29"/>
      <c r="AP60" s="29">
        <f>AP61+AP62+AP63</f>
        <v>0</v>
      </c>
      <c r="AQ60" s="29">
        <f>AQ61+AQ62+AQ63</f>
        <v>0</v>
      </c>
      <c r="AR60" s="29">
        <f>AR61+AR62+AR63+AR64</f>
        <v>180</v>
      </c>
      <c r="AS60" s="29"/>
      <c r="AT60" s="29"/>
      <c r="AU60" s="29">
        <f>AU61+AU62+AU63</f>
        <v>6</v>
      </c>
      <c r="AV60" s="29">
        <f>AV61++AV62++AV63</f>
        <v>138</v>
      </c>
      <c r="AW60" s="29">
        <f>AW61+AW62+AW63</f>
        <v>102</v>
      </c>
      <c r="AX60" s="29">
        <f>AX61+AX62+AX63</f>
        <v>0</v>
      </c>
      <c r="AY60" s="29">
        <f>AY61+AY62+AY63</f>
        <v>0</v>
      </c>
      <c r="AZ60" s="29">
        <f>AZ61+AZ62+AZ63</f>
        <v>6</v>
      </c>
      <c r="BA60" s="29">
        <f>BA61+BA62+BA63</f>
        <v>96</v>
      </c>
      <c r="BB60" s="29">
        <f>BC60+BD60+BB64+BB65</f>
        <v>156</v>
      </c>
      <c r="BC60" s="29">
        <v>6</v>
      </c>
      <c r="BD60" s="29">
        <v>6</v>
      </c>
      <c r="BE60" s="29"/>
      <c r="BF60" s="29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</row>
    <row r="61" spans="1:77" ht="33.75" x14ac:dyDescent="0.25">
      <c r="A61" s="15" t="s">
        <v>88</v>
      </c>
      <c r="B61" s="15" t="s">
        <v>89</v>
      </c>
      <c r="C61" s="30"/>
      <c r="D61" s="37"/>
      <c r="E61" s="37"/>
      <c r="F61" s="37"/>
      <c r="G61" s="37"/>
      <c r="H61" s="37" t="s">
        <v>27</v>
      </c>
      <c r="I61" s="24" t="s">
        <v>128</v>
      </c>
      <c r="J61" s="37"/>
      <c r="K61" s="40">
        <f>AR61+AW61</f>
        <v>82</v>
      </c>
      <c r="L61" s="30">
        <f>AU61+AZ61</f>
        <v>4</v>
      </c>
      <c r="M61" s="30"/>
      <c r="N61" s="30"/>
      <c r="O61" s="30">
        <f>AV61+BA61</f>
        <v>78</v>
      </c>
      <c r="P61" s="30">
        <v>10</v>
      </c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>
        <f>AS61+AT61+AU61+AV61</f>
        <v>48</v>
      </c>
      <c r="AS61" s="30"/>
      <c r="AT61" s="30"/>
      <c r="AU61" s="30">
        <v>2</v>
      </c>
      <c r="AV61" s="30">
        <v>46</v>
      </c>
      <c r="AW61" s="30">
        <f>AX61+AY61+BA61+AZ61</f>
        <v>34</v>
      </c>
      <c r="AX61" s="30"/>
      <c r="AY61" s="30"/>
      <c r="AZ61" s="30">
        <v>2</v>
      </c>
      <c r="BA61" s="30">
        <v>32</v>
      </c>
      <c r="BB61" s="30"/>
      <c r="BC61" s="30"/>
      <c r="BD61" s="30"/>
      <c r="BE61" s="30"/>
      <c r="BF61" s="30"/>
    </row>
    <row r="62" spans="1:77" ht="33.75" x14ac:dyDescent="0.25">
      <c r="A62" s="16" t="s">
        <v>90</v>
      </c>
      <c r="B62" s="16" t="s">
        <v>91</v>
      </c>
      <c r="C62" s="27"/>
      <c r="D62" s="32"/>
      <c r="E62" s="32"/>
      <c r="F62" s="32"/>
      <c r="G62" s="32"/>
      <c r="H62" s="32" t="s">
        <v>27</v>
      </c>
      <c r="I62" s="24" t="s">
        <v>128</v>
      </c>
      <c r="J62" s="32"/>
      <c r="K62" s="41">
        <f>AR62+AW62</f>
        <v>82</v>
      </c>
      <c r="L62" s="27">
        <f>AU62+AZ62</f>
        <v>4</v>
      </c>
      <c r="M62" s="27"/>
      <c r="N62" s="27"/>
      <c r="O62" s="27">
        <f>AV62+BA62</f>
        <v>78</v>
      </c>
      <c r="P62" s="27">
        <v>10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>
        <f>AS62+AT62+AU62+AV62</f>
        <v>48</v>
      </c>
      <c r="AS62" s="27"/>
      <c r="AT62" s="27"/>
      <c r="AU62" s="27">
        <v>2</v>
      </c>
      <c r="AV62" s="27">
        <v>46</v>
      </c>
      <c r="AW62" s="27">
        <f>AX62+AY62+BA62+AZ62</f>
        <v>34</v>
      </c>
      <c r="AX62" s="27"/>
      <c r="AY62" s="27"/>
      <c r="AZ62" s="27">
        <v>2</v>
      </c>
      <c r="BA62" s="27">
        <v>32</v>
      </c>
      <c r="BB62" s="27"/>
      <c r="BC62" s="27"/>
      <c r="BD62" s="27"/>
      <c r="BE62" s="27"/>
      <c r="BF62" s="27"/>
    </row>
    <row r="63" spans="1:77" ht="33.75" x14ac:dyDescent="0.25">
      <c r="A63" s="16" t="s">
        <v>92</v>
      </c>
      <c r="B63" s="16" t="s">
        <v>93</v>
      </c>
      <c r="C63" s="27"/>
      <c r="D63" s="32"/>
      <c r="E63" s="32"/>
      <c r="F63" s="32"/>
      <c r="G63" s="32"/>
      <c r="H63" s="32" t="s">
        <v>27</v>
      </c>
      <c r="I63" s="24" t="s">
        <v>128</v>
      </c>
      <c r="J63" s="32"/>
      <c r="K63" s="41">
        <f>AR63+AW63</f>
        <v>82</v>
      </c>
      <c r="L63" s="27">
        <f>AU63+AZ63</f>
        <v>4</v>
      </c>
      <c r="M63" s="27"/>
      <c r="N63" s="27"/>
      <c r="O63" s="27">
        <f>AV63+BA63</f>
        <v>78</v>
      </c>
      <c r="P63" s="27">
        <v>10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>
        <f>AS63+AT63+AU63+AV63</f>
        <v>48</v>
      </c>
      <c r="AS63" s="27"/>
      <c r="AT63" s="27"/>
      <c r="AU63" s="27">
        <v>2</v>
      </c>
      <c r="AV63" s="27">
        <v>46</v>
      </c>
      <c r="AW63" s="27">
        <f>AX63+AY63+BA63+AZ63</f>
        <v>34</v>
      </c>
      <c r="AX63" s="27"/>
      <c r="AY63" s="27"/>
      <c r="AZ63" s="27">
        <v>2</v>
      </c>
      <c r="BA63" s="27">
        <v>32</v>
      </c>
      <c r="BB63" s="27"/>
      <c r="BC63" s="27"/>
      <c r="BD63" s="27"/>
      <c r="BE63" s="27"/>
      <c r="BF63" s="27"/>
    </row>
    <row r="64" spans="1:77" x14ac:dyDescent="0.25">
      <c r="A64" s="12" t="s">
        <v>144</v>
      </c>
      <c r="B64" s="59" t="s">
        <v>82</v>
      </c>
      <c r="C64" s="27"/>
      <c r="D64" s="32"/>
      <c r="E64" s="32"/>
      <c r="F64" s="32"/>
      <c r="G64" s="32"/>
      <c r="H64" s="31" t="s">
        <v>27</v>
      </c>
      <c r="I64" s="32"/>
      <c r="J64" s="24" t="s">
        <v>128</v>
      </c>
      <c r="K64" s="41">
        <f>R64</f>
        <v>72</v>
      </c>
      <c r="L64" s="27"/>
      <c r="M64" s="27"/>
      <c r="N64" s="27"/>
      <c r="O64" s="27"/>
      <c r="P64" s="27"/>
      <c r="Q64" s="27"/>
      <c r="R64" s="27">
        <f>AR64+BB64</f>
        <v>72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>
        <v>36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>
        <v>36</v>
      </c>
      <c r="BC64" s="27"/>
      <c r="BD64" s="27"/>
      <c r="BE64" s="27"/>
      <c r="BF64" s="27"/>
    </row>
    <row r="65" spans="1:59" x14ac:dyDescent="0.25">
      <c r="A65" s="12" t="s">
        <v>145</v>
      </c>
      <c r="B65" s="59" t="s">
        <v>83</v>
      </c>
      <c r="C65" s="27"/>
      <c r="D65" s="32"/>
      <c r="E65" s="32"/>
      <c r="F65" s="32"/>
      <c r="G65" s="32"/>
      <c r="H65" s="32"/>
      <c r="I65" s="32"/>
      <c r="J65" s="24" t="s">
        <v>128</v>
      </c>
      <c r="K65" s="41">
        <f>R65</f>
        <v>108</v>
      </c>
      <c r="L65" s="27"/>
      <c r="M65" s="27"/>
      <c r="N65" s="27"/>
      <c r="O65" s="27"/>
      <c r="P65" s="27"/>
      <c r="Q65" s="27"/>
      <c r="R65" s="27">
        <f>BB65</f>
        <v>108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>
        <v>108</v>
      </c>
      <c r="BC65" s="27"/>
      <c r="BD65" s="27"/>
      <c r="BE65" s="27"/>
      <c r="BF65" s="27"/>
    </row>
    <row r="66" spans="1:59" s="35" customFormat="1" ht="63" x14ac:dyDescent="0.25">
      <c r="A66" s="14" t="s">
        <v>146</v>
      </c>
      <c r="B66" s="58" t="s">
        <v>109</v>
      </c>
      <c r="C66" s="29"/>
      <c r="D66" s="28"/>
      <c r="E66" s="28"/>
      <c r="F66" s="28" t="s">
        <v>152</v>
      </c>
      <c r="G66" s="28"/>
      <c r="H66" s="28"/>
      <c r="I66" s="28"/>
      <c r="J66" s="28"/>
      <c r="K66" s="44">
        <f>K67+K68+M66+N66</f>
        <v>346</v>
      </c>
      <c r="L66" s="28">
        <f>L67</f>
        <v>4</v>
      </c>
      <c r="M66" s="28">
        <f>AI66</f>
        <v>12</v>
      </c>
      <c r="N66" s="28">
        <f>AJ66</f>
        <v>6</v>
      </c>
      <c r="O66" s="28">
        <f>O67</f>
        <v>72</v>
      </c>
      <c r="P66" s="28"/>
      <c r="Q66" s="28"/>
      <c r="R66" s="28">
        <f>R68</f>
        <v>252</v>
      </c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>
        <f>AH67+AH68+AI66+AJ66</f>
        <v>346</v>
      </c>
      <c r="AI66" s="29">
        <v>12</v>
      </c>
      <c r="AJ66" s="29">
        <v>6</v>
      </c>
      <c r="AK66" s="29"/>
      <c r="AL66" s="29">
        <f>AL67</f>
        <v>72</v>
      </c>
      <c r="AM66" s="29">
        <f>AM67+AM68</f>
        <v>0</v>
      </c>
      <c r="AN66" s="29">
        <f>AN67</f>
        <v>0</v>
      </c>
      <c r="AO66" s="29">
        <f>AO67</f>
        <v>0</v>
      </c>
      <c r="AP66" s="29">
        <f>AP67</f>
        <v>0</v>
      </c>
      <c r="AQ66" s="29">
        <f>AQ67</f>
        <v>0</v>
      </c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31"/>
    </row>
    <row r="67" spans="1:59" ht="45" x14ac:dyDescent="0.25">
      <c r="A67" s="17" t="s">
        <v>147</v>
      </c>
      <c r="B67" s="62" t="s">
        <v>94</v>
      </c>
      <c r="C67" s="27"/>
      <c r="D67" s="32"/>
      <c r="E67" s="32"/>
      <c r="F67" s="24" t="s">
        <v>128</v>
      </c>
      <c r="G67" s="32"/>
      <c r="H67" s="32"/>
      <c r="I67" s="32"/>
      <c r="J67" s="32"/>
      <c r="K67" s="41">
        <f>AH67+AM67</f>
        <v>76</v>
      </c>
      <c r="L67" s="27">
        <f>AK67</f>
        <v>4</v>
      </c>
      <c r="M67" s="27"/>
      <c r="N67" s="27"/>
      <c r="O67" s="27">
        <f>AL67</f>
        <v>72</v>
      </c>
      <c r="P67" s="27">
        <v>10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>
        <f>AI67+AJ67+AL67+AK67</f>
        <v>76</v>
      </c>
      <c r="AI67" s="27"/>
      <c r="AJ67" s="27"/>
      <c r="AK67" s="27">
        <v>4</v>
      </c>
      <c r="AL67" s="27">
        <v>72</v>
      </c>
      <c r="AM67" s="27">
        <f>AN67+AO67+AQ67+AP67</f>
        <v>0</v>
      </c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9" x14ac:dyDescent="0.25">
      <c r="A68" s="13" t="s">
        <v>148</v>
      </c>
      <c r="B68" s="16" t="s">
        <v>82</v>
      </c>
      <c r="C68" s="27"/>
      <c r="D68" s="32"/>
      <c r="E68" s="32"/>
      <c r="F68" s="24" t="s">
        <v>128</v>
      </c>
      <c r="G68" s="32"/>
      <c r="H68" s="32"/>
      <c r="I68" s="32"/>
      <c r="J68" s="32"/>
      <c r="K68" s="41">
        <f>R68</f>
        <v>252</v>
      </c>
      <c r="L68" s="27"/>
      <c r="M68" s="27"/>
      <c r="N68" s="27"/>
      <c r="O68" s="27"/>
      <c r="P68" s="27"/>
      <c r="Q68" s="27"/>
      <c r="R68" s="27">
        <f>AH68+AM68</f>
        <v>252</v>
      </c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>
        <v>252</v>
      </c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9" x14ac:dyDescent="0.25">
      <c r="A69" s="79" t="s">
        <v>95</v>
      </c>
      <c r="B69" s="80"/>
      <c r="C69" s="80"/>
      <c r="D69" s="80"/>
      <c r="E69" s="80"/>
      <c r="F69" s="80"/>
      <c r="G69" s="80"/>
      <c r="H69" s="80"/>
      <c r="I69" s="80"/>
      <c r="J69" s="80"/>
      <c r="K69" s="39">
        <f>K10+K24+K30+K34+K70+K71</f>
        <v>5940</v>
      </c>
      <c r="L69" s="40">
        <f>L34+L30+L24</f>
        <v>166</v>
      </c>
      <c r="M69" s="40">
        <f>M49+M35+M30+M24+M10</f>
        <v>114</v>
      </c>
      <c r="N69" s="40">
        <f>N49+N35+N30+N24+N10</f>
        <v>112</v>
      </c>
      <c r="O69" s="40">
        <f>O49+O24+O10+O30+O35</f>
        <v>4238</v>
      </c>
      <c r="P69" s="40">
        <f>SUM(P11:P67)</f>
        <v>1816</v>
      </c>
      <c r="Q69" s="40">
        <f>Q60+Q50+Q38</f>
        <v>80</v>
      </c>
      <c r="R69" s="40">
        <f>R50+R55+R60+R66</f>
        <v>900</v>
      </c>
      <c r="S69" s="40">
        <f>S10</f>
        <v>612</v>
      </c>
      <c r="T69" s="40">
        <f>T10</f>
        <v>12</v>
      </c>
      <c r="U69" s="40">
        <f>U10</f>
        <v>24</v>
      </c>
      <c r="V69" s="40"/>
      <c r="W69" s="40">
        <f>W10</f>
        <v>576</v>
      </c>
      <c r="X69" s="40">
        <f>X49+X35+X30+X24+X10</f>
        <v>864</v>
      </c>
      <c r="Y69" s="40">
        <f>Y10</f>
        <v>18</v>
      </c>
      <c r="Z69" s="40">
        <f>Z10</f>
        <v>10</v>
      </c>
      <c r="AA69" s="40"/>
      <c r="AB69" s="40">
        <f>AB10</f>
        <v>836</v>
      </c>
      <c r="AC69" s="40">
        <f>AC49+AC35+AC24+AC30+AC10</f>
        <v>612</v>
      </c>
      <c r="AD69" s="40">
        <f>AD35</f>
        <v>6</v>
      </c>
      <c r="AE69" s="40">
        <f>AE49+AE35+AE24+AE30</f>
        <v>6</v>
      </c>
      <c r="AF69" s="40">
        <f t="shared" ref="AF69:AK69" si="39">AF49+AF35+AF30+AF24</f>
        <v>24</v>
      </c>
      <c r="AG69" s="40">
        <f t="shared" si="39"/>
        <v>576</v>
      </c>
      <c r="AH69" s="40">
        <f t="shared" si="39"/>
        <v>882</v>
      </c>
      <c r="AI69" s="40">
        <f t="shared" si="39"/>
        <v>24</v>
      </c>
      <c r="AJ69" s="40">
        <f t="shared" si="39"/>
        <v>18</v>
      </c>
      <c r="AK69" s="40">
        <f t="shared" si="39"/>
        <v>34</v>
      </c>
      <c r="AL69" s="40">
        <f>AL49+AL35+AL30+AL24</f>
        <v>504</v>
      </c>
      <c r="AM69" s="40">
        <f>AM34+AM24</f>
        <v>612</v>
      </c>
      <c r="AN69" s="40">
        <f>AN49+AN35+AN30+AN24</f>
        <v>6</v>
      </c>
      <c r="AO69" s="40">
        <f>AO49+AO35+AO30+AO24</f>
        <v>6</v>
      </c>
      <c r="AP69" s="40">
        <f>AP49+AP35+AP24+AP30</f>
        <v>38</v>
      </c>
      <c r="AQ69" s="40">
        <f>AQ34+AQ24</f>
        <v>562</v>
      </c>
      <c r="AR69" s="68">
        <f>AR49+AR35+AR30+AR24</f>
        <v>882</v>
      </c>
      <c r="AS69" s="40">
        <f>AS49+AS35+AS30+AS24</f>
        <v>12</v>
      </c>
      <c r="AT69" s="40">
        <f>AT49+AT35+AT24+AT30</f>
        <v>12</v>
      </c>
      <c r="AU69" s="40">
        <f>AU49+AU35+AU24+AU30</f>
        <v>36</v>
      </c>
      <c r="AV69" s="40">
        <f>AV49+AV35+AV30+AV24</f>
        <v>678</v>
      </c>
      <c r="AW69" s="40">
        <f>AW49+AW35+AW24+AW30</f>
        <v>612</v>
      </c>
      <c r="AX69" s="40">
        <f>AX49+AX35</f>
        <v>18</v>
      </c>
      <c r="AY69" s="40">
        <f>AY49+AY35</f>
        <v>18</v>
      </c>
      <c r="AZ69" s="40">
        <f>AZ34+AZ30+AZ24</f>
        <v>34</v>
      </c>
      <c r="BA69" s="40">
        <f>BA34+BA30+BA24</f>
        <v>506</v>
      </c>
      <c r="BB69" s="40">
        <f>BB49</f>
        <v>504</v>
      </c>
      <c r="BC69" s="41">
        <f>BC49</f>
        <v>18</v>
      </c>
      <c r="BD69" s="41">
        <f>BD49</f>
        <v>18</v>
      </c>
      <c r="BE69" s="41"/>
      <c r="BF69" s="41"/>
    </row>
    <row r="70" spans="1:59" ht="15.75" thickBot="1" x14ac:dyDescent="0.3">
      <c r="A70" s="18" t="s">
        <v>96</v>
      </c>
      <c r="B70" s="100" t="s">
        <v>150</v>
      </c>
      <c r="C70" s="101"/>
      <c r="D70" s="101"/>
      <c r="E70" s="101"/>
      <c r="F70" s="101"/>
      <c r="G70" s="101"/>
      <c r="H70" s="101"/>
      <c r="I70" s="101"/>
      <c r="J70" s="102"/>
      <c r="K70" s="27">
        <v>144</v>
      </c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5"/>
      <c r="BC70" s="27"/>
      <c r="BD70" s="27"/>
      <c r="BE70" s="27"/>
      <c r="BF70" s="27"/>
    </row>
    <row r="71" spans="1:59" ht="33" customHeight="1" thickBot="1" x14ac:dyDescent="0.3">
      <c r="A71" s="19" t="s">
        <v>97</v>
      </c>
      <c r="B71" s="82" t="s">
        <v>149</v>
      </c>
      <c r="C71" s="82"/>
      <c r="D71" s="82"/>
      <c r="E71" s="82"/>
      <c r="F71" s="82"/>
      <c r="G71" s="82"/>
      <c r="H71" s="82"/>
      <c r="I71" s="82"/>
      <c r="J71" s="82"/>
      <c r="K71" s="27">
        <v>216</v>
      </c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7"/>
      <c r="BC71" s="27"/>
      <c r="BD71" s="27"/>
      <c r="BE71" s="27"/>
      <c r="BF71" s="27"/>
    </row>
    <row r="72" spans="1:59" ht="24.75" customHeight="1" thickBot="1" x14ac:dyDescent="0.3">
      <c r="A72" s="73" t="s">
        <v>98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27"/>
      <c r="N72" s="27"/>
      <c r="O72" s="27"/>
      <c r="P72" s="74" t="s">
        <v>99</v>
      </c>
      <c r="Q72" s="71" t="s">
        <v>100</v>
      </c>
      <c r="R72" s="72"/>
      <c r="S72" s="97">
        <f>W69+V69+U69+T69</f>
        <v>612</v>
      </c>
      <c r="T72" s="98"/>
      <c r="U72" s="98"/>
      <c r="V72" s="98"/>
      <c r="W72" s="99"/>
      <c r="X72" s="97">
        <f>AB69+AA69+Z69+Y69</f>
        <v>864</v>
      </c>
      <c r="Y72" s="98"/>
      <c r="Z72" s="98"/>
      <c r="AA72" s="98"/>
      <c r="AB72" s="99"/>
      <c r="AC72" s="97">
        <f>AG69+AF69+AE69+AD69</f>
        <v>612</v>
      </c>
      <c r="AD72" s="98"/>
      <c r="AE72" s="98"/>
      <c r="AF72" s="98"/>
      <c r="AG72" s="99"/>
      <c r="AH72" s="97">
        <f>AL69+AK69+AJ69+AI69</f>
        <v>580</v>
      </c>
      <c r="AI72" s="98"/>
      <c r="AJ72" s="98"/>
      <c r="AK72" s="98"/>
      <c r="AL72" s="99"/>
      <c r="AM72" s="97">
        <f>AQ69+AP69+AO69+AN69</f>
        <v>612</v>
      </c>
      <c r="AN72" s="98"/>
      <c r="AO72" s="98"/>
      <c r="AP72" s="98"/>
      <c r="AQ72" s="99"/>
      <c r="AR72" s="97">
        <f>AV69+AU69+AT69+AS69</f>
        <v>738</v>
      </c>
      <c r="AS72" s="98"/>
      <c r="AT72" s="98"/>
      <c r="AU72" s="98"/>
      <c r="AV72" s="99"/>
      <c r="AW72" s="97">
        <f>BA69+AZ69+AY69+AX69</f>
        <v>576</v>
      </c>
      <c r="AX72" s="98"/>
      <c r="AY72" s="98"/>
      <c r="AZ72" s="98"/>
      <c r="BA72" s="99"/>
      <c r="BB72" s="97"/>
      <c r="BC72" s="98"/>
      <c r="BD72" s="98"/>
      <c r="BE72" s="98"/>
      <c r="BF72" s="99"/>
    </row>
    <row r="73" spans="1:59" ht="26.25" customHeight="1" thickBot="1" x14ac:dyDescent="0.3">
      <c r="A73" s="103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5"/>
      <c r="P73" s="75"/>
      <c r="Q73" s="71" t="s">
        <v>101</v>
      </c>
      <c r="R73" s="72"/>
      <c r="S73" s="97">
        <v>0</v>
      </c>
      <c r="T73" s="98"/>
      <c r="U73" s="98"/>
      <c r="V73" s="98"/>
      <c r="W73" s="99"/>
      <c r="X73" s="97">
        <v>0</v>
      </c>
      <c r="Y73" s="98"/>
      <c r="Z73" s="98"/>
      <c r="AA73" s="98"/>
      <c r="AB73" s="99"/>
      <c r="AC73" s="97">
        <v>0</v>
      </c>
      <c r="AD73" s="98"/>
      <c r="AE73" s="98"/>
      <c r="AF73" s="98"/>
      <c r="AG73" s="99"/>
      <c r="AH73" s="97">
        <f>R68</f>
        <v>252</v>
      </c>
      <c r="AI73" s="98"/>
      <c r="AJ73" s="98"/>
      <c r="AK73" s="98"/>
      <c r="AL73" s="99"/>
      <c r="AM73" s="97">
        <v>0</v>
      </c>
      <c r="AN73" s="98"/>
      <c r="AO73" s="98"/>
      <c r="AP73" s="98"/>
      <c r="AQ73" s="99"/>
      <c r="AR73" s="97">
        <f>AR64+AR58+AR53</f>
        <v>144</v>
      </c>
      <c r="AS73" s="98"/>
      <c r="AT73" s="98"/>
      <c r="AU73" s="98"/>
      <c r="AV73" s="99"/>
      <c r="AW73" s="97">
        <f>AW53+AW64+AW68+AW58</f>
        <v>36</v>
      </c>
      <c r="AX73" s="98"/>
      <c r="AY73" s="98"/>
      <c r="AZ73" s="98"/>
      <c r="BA73" s="99"/>
      <c r="BB73" s="97">
        <v>36</v>
      </c>
      <c r="BC73" s="98"/>
      <c r="BD73" s="98"/>
      <c r="BE73" s="98"/>
      <c r="BF73" s="99"/>
    </row>
    <row r="74" spans="1:59" ht="25.5" customHeight="1" thickBot="1" x14ac:dyDescent="0.3">
      <c r="A74" s="106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8"/>
      <c r="P74" s="75"/>
      <c r="Q74" s="71" t="s">
        <v>102</v>
      </c>
      <c r="R74" s="72"/>
      <c r="S74" s="97">
        <v>0</v>
      </c>
      <c r="T74" s="98"/>
      <c r="U74" s="98"/>
      <c r="V74" s="98"/>
      <c r="W74" s="99"/>
      <c r="X74" s="97">
        <v>0</v>
      </c>
      <c r="Y74" s="98"/>
      <c r="Z74" s="98"/>
      <c r="AA74" s="98"/>
      <c r="AB74" s="99"/>
      <c r="AC74" s="97">
        <v>0</v>
      </c>
      <c r="AD74" s="98"/>
      <c r="AE74" s="98"/>
      <c r="AF74" s="98"/>
      <c r="AG74" s="99"/>
      <c r="AH74" s="97">
        <v>0</v>
      </c>
      <c r="AI74" s="98"/>
      <c r="AJ74" s="98"/>
      <c r="AK74" s="98"/>
      <c r="AL74" s="99"/>
      <c r="AM74" s="97">
        <v>0</v>
      </c>
      <c r="AN74" s="98"/>
      <c r="AO74" s="98"/>
      <c r="AP74" s="98"/>
      <c r="AQ74" s="99"/>
      <c r="AR74" s="97">
        <v>0</v>
      </c>
      <c r="AS74" s="98"/>
      <c r="AT74" s="98"/>
      <c r="AU74" s="98"/>
      <c r="AV74" s="99"/>
      <c r="AW74" s="97">
        <v>0</v>
      </c>
      <c r="AX74" s="98"/>
      <c r="AY74" s="98"/>
      <c r="AZ74" s="98"/>
      <c r="BA74" s="99"/>
      <c r="BB74" s="97">
        <v>432</v>
      </c>
      <c r="BC74" s="98"/>
      <c r="BD74" s="98"/>
      <c r="BE74" s="98"/>
      <c r="BF74" s="99"/>
    </row>
    <row r="75" spans="1:59" ht="28.5" customHeight="1" thickBot="1" x14ac:dyDescent="0.3">
      <c r="A75" s="109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1"/>
      <c r="P75" s="75"/>
      <c r="Q75" s="71" t="s">
        <v>153</v>
      </c>
      <c r="R75" s="72"/>
      <c r="S75" s="97">
        <v>0</v>
      </c>
      <c r="T75" s="98"/>
      <c r="U75" s="98"/>
      <c r="V75" s="98"/>
      <c r="W75" s="99"/>
      <c r="X75" s="97">
        <v>0</v>
      </c>
      <c r="Y75" s="98"/>
      <c r="Z75" s="98"/>
      <c r="AA75" s="98"/>
      <c r="AB75" s="99"/>
      <c r="AC75" s="97">
        <v>0</v>
      </c>
      <c r="AD75" s="98"/>
      <c r="AE75" s="98"/>
      <c r="AF75" s="98"/>
      <c r="AG75" s="99"/>
      <c r="AH75" s="97">
        <v>0</v>
      </c>
      <c r="AI75" s="98"/>
      <c r="AJ75" s="98"/>
      <c r="AK75" s="98"/>
      <c r="AL75" s="99"/>
      <c r="AM75" s="97">
        <v>0</v>
      </c>
      <c r="AN75" s="98"/>
      <c r="AO75" s="98"/>
      <c r="AP75" s="98"/>
      <c r="AQ75" s="99"/>
      <c r="AR75" s="97">
        <v>0</v>
      </c>
      <c r="AS75" s="98"/>
      <c r="AT75" s="98"/>
      <c r="AU75" s="98"/>
      <c r="AV75" s="99"/>
      <c r="AW75" s="97">
        <v>0</v>
      </c>
      <c r="AX75" s="98"/>
      <c r="AY75" s="98"/>
      <c r="AZ75" s="98"/>
      <c r="BA75" s="99"/>
      <c r="BB75" s="97">
        <v>144</v>
      </c>
      <c r="BC75" s="98"/>
      <c r="BD75" s="98"/>
      <c r="BE75" s="98"/>
      <c r="BF75" s="99"/>
    </row>
    <row r="76" spans="1:59" ht="16.149999999999999" customHeight="1" thickBot="1" x14ac:dyDescent="0.3">
      <c r="A76" s="106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8"/>
      <c r="P76" s="75"/>
      <c r="Q76" s="71" t="s">
        <v>103</v>
      </c>
      <c r="R76" s="72"/>
      <c r="S76" s="97">
        <v>2</v>
      </c>
      <c r="T76" s="98"/>
      <c r="U76" s="98"/>
      <c r="V76" s="98"/>
      <c r="W76" s="99"/>
      <c r="X76" s="97">
        <v>3</v>
      </c>
      <c r="Y76" s="98"/>
      <c r="Z76" s="98"/>
      <c r="AA76" s="98"/>
      <c r="AB76" s="99"/>
      <c r="AC76" s="97">
        <v>1</v>
      </c>
      <c r="AD76" s="98"/>
      <c r="AE76" s="98"/>
      <c r="AF76" s="98"/>
      <c r="AG76" s="99"/>
      <c r="AH76" s="97">
        <v>3</v>
      </c>
      <c r="AI76" s="98"/>
      <c r="AJ76" s="98"/>
      <c r="AK76" s="98"/>
      <c r="AL76" s="99"/>
      <c r="AM76" s="97">
        <v>1</v>
      </c>
      <c r="AN76" s="98"/>
      <c r="AO76" s="98"/>
      <c r="AP76" s="98"/>
      <c r="AQ76" s="99"/>
      <c r="AR76" s="97">
        <v>2</v>
      </c>
      <c r="AS76" s="98"/>
      <c r="AT76" s="98"/>
      <c r="AU76" s="98"/>
      <c r="AV76" s="99"/>
      <c r="AW76" s="97">
        <v>3</v>
      </c>
      <c r="AX76" s="98"/>
      <c r="AY76" s="98"/>
      <c r="AZ76" s="98"/>
      <c r="BA76" s="99"/>
      <c r="BB76" s="97">
        <v>3</v>
      </c>
      <c r="BC76" s="98"/>
      <c r="BD76" s="98"/>
      <c r="BE76" s="98"/>
      <c r="BF76" s="99"/>
    </row>
    <row r="77" spans="1:59" ht="13.9" customHeight="1" thickBot="1" x14ac:dyDescent="0.3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8"/>
      <c r="P77" s="75"/>
      <c r="Q77" s="71" t="s">
        <v>104</v>
      </c>
      <c r="R77" s="72"/>
      <c r="S77" s="97">
        <v>1</v>
      </c>
      <c r="T77" s="98"/>
      <c r="U77" s="98"/>
      <c r="V77" s="98"/>
      <c r="W77" s="99"/>
      <c r="X77" s="97">
        <v>9</v>
      </c>
      <c r="Y77" s="98"/>
      <c r="Z77" s="98"/>
      <c r="AA77" s="98"/>
      <c r="AB77" s="99"/>
      <c r="AC77" s="97">
        <v>4</v>
      </c>
      <c r="AD77" s="98"/>
      <c r="AE77" s="98"/>
      <c r="AF77" s="98"/>
      <c r="AG77" s="99"/>
      <c r="AH77" s="97">
        <v>5</v>
      </c>
      <c r="AI77" s="98"/>
      <c r="AJ77" s="98"/>
      <c r="AK77" s="98"/>
      <c r="AL77" s="99"/>
      <c r="AM77" s="97">
        <v>2</v>
      </c>
      <c r="AN77" s="98"/>
      <c r="AO77" s="98"/>
      <c r="AP77" s="98"/>
      <c r="AQ77" s="99"/>
      <c r="AR77" s="97">
        <v>2</v>
      </c>
      <c r="AS77" s="98"/>
      <c r="AT77" s="98"/>
      <c r="AU77" s="98"/>
      <c r="AV77" s="99"/>
      <c r="AW77" s="97">
        <v>10</v>
      </c>
      <c r="AX77" s="98"/>
      <c r="AY77" s="98"/>
      <c r="AZ77" s="98"/>
      <c r="BA77" s="99"/>
      <c r="BB77" s="97">
        <v>4</v>
      </c>
      <c r="BC77" s="98"/>
      <c r="BD77" s="98"/>
      <c r="BE77" s="98"/>
      <c r="BF77" s="99"/>
    </row>
    <row r="78" spans="1:59" ht="15.75" customHeight="1" thickBot="1" x14ac:dyDescent="0.3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1"/>
      <c r="P78" s="76"/>
      <c r="Q78" s="71" t="s">
        <v>105</v>
      </c>
      <c r="R78" s="72"/>
      <c r="S78" s="97">
        <v>1</v>
      </c>
      <c r="T78" s="98"/>
      <c r="U78" s="98"/>
      <c r="V78" s="98"/>
      <c r="W78" s="99"/>
      <c r="X78" s="97">
        <v>0</v>
      </c>
      <c r="Y78" s="98"/>
      <c r="Z78" s="98"/>
      <c r="AA78" s="98"/>
      <c r="AB78" s="99"/>
      <c r="AC78" s="97">
        <v>1</v>
      </c>
      <c r="AD78" s="98"/>
      <c r="AE78" s="98"/>
      <c r="AF78" s="98"/>
      <c r="AG78" s="99"/>
      <c r="AH78" s="97">
        <v>1</v>
      </c>
      <c r="AI78" s="98"/>
      <c r="AJ78" s="98"/>
      <c r="AK78" s="98"/>
      <c r="AL78" s="99"/>
      <c r="AM78" s="97">
        <v>1</v>
      </c>
      <c r="AN78" s="98"/>
      <c r="AO78" s="98"/>
      <c r="AP78" s="98"/>
      <c r="AQ78" s="99"/>
      <c r="AR78" s="97">
        <v>1</v>
      </c>
      <c r="AS78" s="98"/>
      <c r="AT78" s="98"/>
      <c r="AU78" s="98"/>
      <c r="AV78" s="99"/>
      <c r="AW78" s="97">
        <v>0</v>
      </c>
      <c r="AX78" s="98"/>
      <c r="AY78" s="98"/>
      <c r="AZ78" s="98"/>
      <c r="BA78" s="99"/>
      <c r="BB78" s="97">
        <v>0</v>
      </c>
      <c r="BC78" s="98"/>
      <c r="BD78" s="98"/>
      <c r="BE78" s="98"/>
      <c r="BF78" s="99"/>
    </row>
  </sheetData>
  <mergeCells count="139">
    <mergeCell ref="BB1:BF1"/>
    <mergeCell ref="AV2:BE2"/>
    <mergeCell ref="B70:J70"/>
    <mergeCell ref="A73:O73"/>
    <mergeCell ref="A74:O74"/>
    <mergeCell ref="A75:O75"/>
    <mergeCell ref="A76:O76"/>
    <mergeCell ref="A77:O77"/>
    <mergeCell ref="A78:O78"/>
    <mergeCell ref="AW76:BA76"/>
    <mergeCell ref="AW77:BA77"/>
    <mergeCell ref="AW78:BA78"/>
    <mergeCell ref="AM72:AQ72"/>
    <mergeCell ref="AM73:AQ73"/>
    <mergeCell ref="AM74:AQ74"/>
    <mergeCell ref="AM75:AQ75"/>
    <mergeCell ref="AC77:AG77"/>
    <mergeCell ref="AM76:AQ76"/>
    <mergeCell ref="AM77:AQ77"/>
    <mergeCell ref="AM78:AQ78"/>
    <mergeCell ref="AR72:AV72"/>
    <mergeCell ref="AR73:AV73"/>
    <mergeCell ref="AR74:AV74"/>
    <mergeCell ref="AR75:AV75"/>
    <mergeCell ref="AR76:AV76"/>
    <mergeCell ref="AR77:AV77"/>
    <mergeCell ref="BB72:BF72"/>
    <mergeCell ref="BB73:BF73"/>
    <mergeCell ref="BB74:BF74"/>
    <mergeCell ref="BB75:BF75"/>
    <mergeCell ref="BB76:BF76"/>
    <mergeCell ref="BB77:BF77"/>
    <mergeCell ref="BB78:BF78"/>
    <mergeCell ref="AW72:BA72"/>
    <mergeCell ref="AW73:BA73"/>
    <mergeCell ref="AW74:BA74"/>
    <mergeCell ref="AW75:BA75"/>
    <mergeCell ref="AR78:AV78"/>
    <mergeCell ref="AC78:AG78"/>
    <mergeCell ref="AH78:AL78"/>
    <mergeCell ref="AH77:AL77"/>
    <mergeCell ref="AH76:AL76"/>
    <mergeCell ref="AC72:AG72"/>
    <mergeCell ref="AC73:AG73"/>
    <mergeCell ref="AC74:AG74"/>
    <mergeCell ref="AC75:AG75"/>
    <mergeCell ref="AC76:AG76"/>
    <mergeCell ref="AH75:AL75"/>
    <mergeCell ref="AH74:AL74"/>
    <mergeCell ref="AH73:AL73"/>
    <mergeCell ref="AH72:AL72"/>
    <mergeCell ref="S6:S7"/>
    <mergeCell ref="AC6:AC7"/>
    <mergeCell ref="S77:W77"/>
    <mergeCell ref="S78:W78"/>
    <mergeCell ref="X72:AB72"/>
    <mergeCell ref="X76:AB76"/>
    <mergeCell ref="X77:AB77"/>
    <mergeCell ref="X78:AB78"/>
    <mergeCell ref="X75:AB75"/>
    <mergeCell ref="X74:AB74"/>
    <mergeCell ref="X73:AB73"/>
    <mergeCell ref="S72:W72"/>
    <mergeCell ref="S73:W73"/>
    <mergeCell ref="S74:W74"/>
    <mergeCell ref="S75:W75"/>
    <mergeCell ref="S76:W76"/>
    <mergeCell ref="AI6:AI7"/>
    <mergeCell ref="AJ6:AJ7"/>
    <mergeCell ref="AW5:BA5"/>
    <mergeCell ref="BB5:BF5"/>
    <mergeCell ref="A4:A8"/>
    <mergeCell ref="B4:B8"/>
    <mergeCell ref="C4:J8"/>
    <mergeCell ref="K4:R4"/>
    <mergeCell ref="S4:BF4"/>
    <mergeCell ref="K5:K7"/>
    <mergeCell ref="L5:L7"/>
    <mergeCell ref="M5:R5"/>
    <mergeCell ref="S5:W5"/>
    <mergeCell ref="X5:AB5"/>
    <mergeCell ref="P6:Q6"/>
    <mergeCell ref="T6:T7"/>
    <mergeCell ref="AC5:AG5"/>
    <mergeCell ref="AH5:AL5"/>
    <mergeCell ref="AM5:AQ5"/>
    <mergeCell ref="AR5:AV5"/>
    <mergeCell ref="M6:M7"/>
    <mergeCell ref="N6:N7"/>
    <mergeCell ref="O6:O7"/>
    <mergeCell ref="R6:R7"/>
    <mergeCell ref="A3:BF3"/>
    <mergeCell ref="Q77:R77"/>
    <mergeCell ref="BF6:BF7"/>
    <mergeCell ref="B71:J71"/>
    <mergeCell ref="AY6:AY7"/>
    <mergeCell ref="AZ6:AZ7"/>
    <mergeCell ref="BA6:BA7"/>
    <mergeCell ref="BB6:BB7"/>
    <mergeCell ref="AS6:AS7"/>
    <mergeCell ref="AT6:AT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D6:AD7"/>
    <mergeCell ref="AE6:AE7"/>
    <mergeCell ref="AF6:AF7"/>
    <mergeCell ref="U6:U7"/>
    <mergeCell ref="V6:V7"/>
    <mergeCell ref="Q78:R78"/>
    <mergeCell ref="A72:L72"/>
    <mergeCell ref="P72:P78"/>
    <mergeCell ref="Q72:R72"/>
    <mergeCell ref="Q73:R73"/>
    <mergeCell ref="Q74:R74"/>
    <mergeCell ref="Q75:R75"/>
    <mergeCell ref="Q76:R76"/>
    <mergeCell ref="BE6:BE7"/>
    <mergeCell ref="C9:J9"/>
    <mergeCell ref="A69:J69"/>
    <mergeCell ref="BC6:BC7"/>
    <mergeCell ref="BD6:BD7"/>
    <mergeCell ref="AR6:AR7"/>
    <mergeCell ref="AG6:AG7"/>
    <mergeCell ref="AH6:AH7"/>
    <mergeCell ref="AK6:AK7"/>
    <mergeCell ref="AL6:AL7"/>
    <mergeCell ref="AA6:AA7"/>
    <mergeCell ref="AB6:AB7"/>
    <mergeCell ref="X6:X7"/>
    <mergeCell ref="Y6:Y7"/>
    <mergeCell ref="Z6:Z7"/>
    <mergeCell ref="W6:W7"/>
  </mergeCells>
  <pageMargins left="0.31496062992125984" right="0.31496062992125984" top="0.19685039370078741" bottom="0.27559055118110237" header="0.31496062992125984" footer="0.31496062992125984"/>
  <pageSetup paperSize="9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2023-05-09T11:56:00Z</cp:lastPrinted>
  <dcterms:created xsi:type="dcterms:W3CDTF">2020-04-17T11:48:32Z</dcterms:created>
  <dcterms:modified xsi:type="dcterms:W3CDTF">2023-12-13T01:43:31Z</dcterms:modified>
</cp:coreProperties>
</file>