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1 курс\"/>
    </mc:Choice>
  </mc:AlternateContent>
  <xr:revisionPtr revIDLastSave="0" documentId="13_ncr:1_{B27142E7-2C2C-441F-A92B-875548FA752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E26" i="1" l="1"/>
  <c r="R32" i="1" l="1"/>
  <c r="M32" i="1"/>
  <c r="E22" i="1" l="1"/>
  <c r="R33" i="1" l="1"/>
  <c r="I21" i="1"/>
  <c r="I25" i="1"/>
  <c r="I17" i="1"/>
  <c r="H25" i="1"/>
  <c r="H24" i="1"/>
  <c r="H21" i="1"/>
  <c r="H17" i="1"/>
  <c r="H14" i="1"/>
  <c r="H13" i="1"/>
  <c r="H12" i="1"/>
  <c r="H11" i="1"/>
  <c r="H10" i="1"/>
  <c r="H9" i="1"/>
  <c r="G25" i="1"/>
  <c r="G21" i="1"/>
  <c r="G17" i="1"/>
  <c r="I10" i="1"/>
  <c r="I9" i="1"/>
  <c r="E27" i="1"/>
  <c r="E23" i="1"/>
  <c r="E19" i="1"/>
  <c r="E18" i="1"/>
  <c r="F25" i="1"/>
  <c r="F21" i="1"/>
  <c r="F17" i="1"/>
  <c r="F14" i="1"/>
  <c r="F13" i="1"/>
  <c r="F12" i="1"/>
  <c r="F11" i="1"/>
  <c r="F10" i="1"/>
  <c r="F9" i="1"/>
  <c r="H8" i="1" l="1"/>
  <c r="I14" i="1"/>
  <c r="I13" i="1"/>
  <c r="I12" i="1"/>
  <c r="I11" i="1"/>
  <c r="V29" i="1"/>
  <c r="U15" i="1" l="1"/>
  <c r="U29" i="1" s="1"/>
  <c r="P16" i="1"/>
  <c r="F16" i="1" s="1"/>
  <c r="T15" i="1" l="1"/>
  <c r="T29" i="1" s="1"/>
  <c r="S15" i="1"/>
  <c r="R16" i="1"/>
  <c r="R20" i="1"/>
  <c r="R24" i="1"/>
  <c r="N24" i="1"/>
  <c r="G24" i="1" s="1"/>
  <c r="N20" i="1"/>
  <c r="G20" i="1" s="1"/>
  <c r="N16" i="1"/>
  <c r="Q24" i="1"/>
  <c r="I24" i="1" s="1"/>
  <c r="P24" i="1"/>
  <c r="F24" i="1" s="1"/>
  <c r="M25" i="1"/>
  <c r="E25" i="1" s="1"/>
  <c r="M17" i="1"/>
  <c r="E17" i="1" s="1"/>
  <c r="E16" i="1" s="1"/>
  <c r="M21" i="1"/>
  <c r="E21" i="1" s="1"/>
  <c r="E20" i="1" s="1"/>
  <c r="V20" i="1"/>
  <c r="U20" i="1"/>
  <c r="Q20" i="1"/>
  <c r="P20" i="1"/>
  <c r="F20" i="1" s="1"/>
  <c r="O20" i="1"/>
  <c r="H20" i="1" s="1"/>
  <c r="Q16" i="1"/>
  <c r="I16" i="1" s="1"/>
  <c r="O16" i="1"/>
  <c r="Q8" i="1"/>
  <c r="I8" i="1" s="1"/>
  <c r="P8" i="1"/>
  <c r="F8" i="1" s="1"/>
  <c r="M14" i="1"/>
  <c r="E14" i="1" s="1"/>
  <c r="M13" i="1"/>
  <c r="E13" i="1" s="1"/>
  <c r="M12" i="1"/>
  <c r="E12" i="1" s="1"/>
  <c r="M11" i="1"/>
  <c r="E11" i="1" s="1"/>
  <c r="M10" i="1"/>
  <c r="M9" i="1"/>
  <c r="E9" i="1" s="1"/>
  <c r="E24" i="1" l="1"/>
  <c r="W24" i="1" s="1"/>
  <c r="R15" i="1"/>
  <c r="R29" i="1" s="1"/>
  <c r="N15" i="1"/>
  <c r="G16" i="1"/>
  <c r="G15" i="1" s="1"/>
  <c r="G29" i="1" s="1"/>
  <c r="S29" i="1"/>
  <c r="Q15" i="1"/>
  <c r="Q29" i="1" s="1"/>
  <c r="I20" i="1"/>
  <c r="I15" i="1" s="1"/>
  <c r="I29" i="1" s="1"/>
  <c r="O15" i="1"/>
  <c r="H16" i="1"/>
  <c r="M8" i="1"/>
  <c r="E10" i="1"/>
  <c r="M24" i="1"/>
  <c r="M20" i="1"/>
  <c r="P15" i="1"/>
  <c r="P29" i="1" s="1"/>
  <c r="M16" i="1"/>
  <c r="E15" i="1" l="1"/>
  <c r="W16" i="1"/>
  <c r="W20" i="1"/>
  <c r="E8" i="1"/>
  <c r="O29" i="1"/>
  <c r="H15" i="1"/>
  <c r="H29" i="1" s="1"/>
  <c r="N29" i="1"/>
  <c r="F15" i="1"/>
  <c r="F29" i="1" s="1"/>
  <c r="M15" i="1"/>
  <c r="M29" i="1" s="1"/>
  <c r="J29" i="1"/>
  <c r="E29" i="1" l="1"/>
  <c r="R31" i="1"/>
  <c r="M31" i="1"/>
</calcChain>
</file>

<file path=xl/sharedStrings.xml><?xml version="1.0" encoding="utf-8"?>
<sst xmlns="http://schemas.openxmlformats.org/spreadsheetml/2006/main" count="79" uniqueCount="67">
  <si>
    <t xml:space="preserve"> Индекс</t>
  </si>
  <si>
    <t>Наименование циклов, дисциплин, профессиональных модулей, МДК, практик</t>
  </si>
  <si>
    <t>Формы промежу-точной аттестации</t>
  </si>
  <si>
    <t xml:space="preserve">самост. работа </t>
  </si>
  <si>
    <t>нагрузка во взаимодействии с преподавателем</t>
  </si>
  <si>
    <t>1 семестр</t>
  </si>
  <si>
    <t>2 семестр</t>
  </si>
  <si>
    <t>ПА</t>
  </si>
  <si>
    <t>консульт.</t>
  </si>
  <si>
    <t>аудиторная УД, МДК</t>
  </si>
  <si>
    <t>практика</t>
  </si>
  <si>
    <t>всего</t>
  </si>
  <si>
    <t>конс.</t>
  </si>
  <si>
    <t>самост.</t>
  </si>
  <si>
    <t>аудиторная УД, ПМ</t>
  </si>
  <si>
    <t>Физическая культура</t>
  </si>
  <si>
    <t>Всего учебной нагрузки</t>
  </si>
  <si>
    <t>ГИА</t>
  </si>
  <si>
    <t>Всего</t>
  </si>
  <si>
    <t>дисциплин и МДК</t>
  </si>
  <si>
    <t>учебной практики</t>
  </si>
  <si>
    <t xml:space="preserve">производ. практики </t>
  </si>
  <si>
    <t>экзаменов</t>
  </si>
  <si>
    <t>диф.зачетов</t>
  </si>
  <si>
    <t>зачетов</t>
  </si>
  <si>
    <t>Объем образовательной программы (академических часов)</t>
  </si>
  <si>
    <t>в том числе</t>
  </si>
  <si>
    <t>практические, лабораторные</t>
  </si>
  <si>
    <t>максим.нагрузка</t>
  </si>
  <si>
    <t>курсовые работы</t>
  </si>
  <si>
    <t>преддипл.  практики</t>
  </si>
  <si>
    <t>ОП.01</t>
  </si>
  <si>
    <t>Техническая графика</t>
  </si>
  <si>
    <t>ОП.02</t>
  </si>
  <si>
    <t>Компьютерная графика</t>
  </si>
  <si>
    <t>ОП.03</t>
  </si>
  <si>
    <t>Основы материаловедения</t>
  </si>
  <si>
    <t>ОП.04</t>
  </si>
  <si>
    <t>Безопасность жизнедеятельности</t>
  </si>
  <si>
    <t>ОП.05</t>
  </si>
  <si>
    <t>ОП.07</t>
  </si>
  <si>
    <t>Технические измерения</t>
  </si>
  <si>
    <t>ПМ.00</t>
  </si>
  <si>
    <t>ПМ.01</t>
  </si>
  <si>
    <t>Изготовление деталей на металлорежущих станках различного вида и типа(сверильных, токарных, фрезерных, копировальных, шпоночных и шлифовальных) по стадиям технологического процесса в соответсвии с требованиями охраны труда и экологической безопасности</t>
  </si>
  <si>
    <t>МДК.01.01</t>
  </si>
  <si>
    <t>УП.01</t>
  </si>
  <si>
    <t>Учебная практика</t>
  </si>
  <si>
    <t>ПП.01</t>
  </si>
  <si>
    <t>Производственная практика</t>
  </si>
  <si>
    <t>ПМ.02</t>
  </si>
  <si>
    <t>Разработка управляющих программ для станков с ЧПУ</t>
  </si>
  <si>
    <t>МДК.02.01</t>
  </si>
  <si>
    <t>УП.02</t>
  </si>
  <si>
    <t>ПП.02</t>
  </si>
  <si>
    <t>ПМ.03</t>
  </si>
  <si>
    <t>Изготовление деталей на металлорежущих станках с ПУпо стадиям технологического процесса  в соответсвии с требованиями охраны труда и экологической безопасности</t>
  </si>
  <si>
    <t>МДК.03.01</t>
  </si>
  <si>
    <t>Изготовление деталей на металлорежущих станках с ПУ по стадиям технологического процесса  в соответсвии с требованиями охраны труда и экологической безопасности</t>
  </si>
  <si>
    <t>УП.03</t>
  </si>
  <si>
    <t>ПП.03</t>
  </si>
  <si>
    <t>Профессиональный цикл</t>
  </si>
  <si>
    <t>Общепрофессиональный цикл</t>
  </si>
  <si>
    <t>ОП.00</t>
  </si>
  <si>
    <t xml:space="preserve">Государственная итоговая аттестация проводится в форме демонстрационного экзамена
</t>
  </si>
  <si>
    <t>Учебный план на 2023-2024 учебный год по профессии: 15.01.32 Оператор станков с программным управлением (на базе основного общего образования), квалификация: оператор станков с программным управлением - станочник широкого профиля  Срок обучения 1 года 10 месяцев. Группа ОП-23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</si>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</sst>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8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1" fillId="0" borderId="0"/>
    <xf numFmtId="0" fontId="1" fillId="0" borderId="0"/>
  </cellStyleXfs>
  <cellXfs count="89">
    <xf numFmtId="0" fontId="0" fillId="0" borderId="0" xfId="0"/>
    <xf numFmtId="0" fontId="5" fillId="2" borderId="0" xfId="0" applyFont="1" applyFill="1" applyAlignment="1">
      <alignment vertical="top"/>
    </xf>
    <xf numFmtId="0" fontId="10" fillId="2" borderId="1" xfId="0" applyFont="1" applyFill="1" applyBorder="1" applyAlignment="1">
      <alignment vertical="top"/>
    </xf>
    <xf numFmtId="0" fontId="5" fillId="2" borderId="1" xfId="0" applyFont="1" applyFill="1" applyBorder="1" applyAlignment="1">
      <alignment vertical="top"/>
    </xf>
    <xf numFmtId="0" fontId="7" fillId="5" borderId="1" xfId="0" applyFont="1" applyFill="1" applyBorder="1" applyAlignment="1">
      <alignment vertical="top" wrapText="1"/>
    </xf>
    <xf numFmtId="49" fontId="13" fillId="5" borderId="1" xfId="2" applyNumberFormat="1" applyFont="1" applyFill="1" applyBorder="1" applyAlignment="1">
      <alignment horizontal="center" vertical="top" wrapText="1"/>
    </xf>
    <xf numFmtId="0" fontId="10" fillId="5" borderId="1" xfId="0" applyFont="1" applyFill="1" applyBorder="1" applyAlignment="1">
      <alignment vertical="top"/>
    </xf>
    <xf numFmtId="0" fontId="9" fillId="2" borderId="0" xfId="0" applyFont="1" applyFill="1" applyAlignment="1">
      <alignment vertical="top" wrapText="1"/>
    </xf>
    <xf numFmtId="0" fontId="8" fillId="2" borderId="1" xfId="3" applyFont="1" applyFill="1" applyBorder="1" applyAlignment="1">
      <alignment vertical="top"/>
    </xf>
    <xf numFmtId="0" fontId="10" fillId="2" borderId="1" xfId="3" applyFont="1" applyFill="1" applyBorder="1" applyAlignment="1">
      <alignment vertical="top"/>
    </xf>
    <xf numFmtId="49" fontId="9" fillId="2" borderId="3" xfId="1" applyNumberFormat="1" applyFont="1" applyFill="1" applyBorder="1" applyAlignment="1">
      <alignment horizontal="left" vertical="top" wrapText="1"/>
    </xf>
    <xf numFmtId="0" fontId="8" fillId="0" borderId="1" xfId="2" applyFont="1" applyBorder="1" applyAlignment="1">
      <alignment horizontal="center" vertical="top" wrapText="1"/>
    </xf>
    <xf numFmtId="49" fontId="9" fillId="0" borderId="3" xfId="1" applyNumberFormat="1" applyFont="1" applyBorder="1" applyAlignment="1">
      <alignment horizontal="left" vertical="top" wrapText="1"/>
    </xf>
    <xf numFmtId="0" fontId="8" fillId="2" borderId="2" xfId="3" applyFont="1" applyFill="1" applyBorder="1" applyAlignment="1">
      <alignment vertical="top"/>
    </xf>
    <xf numFmtId="0" fontId="7" fillId="5" borderId="1" xfId="1" applyFont="1" applyFill="1" applyBorder="1" applyAlignment="1">
      <alignment vertical="top" wrapText="1"/>
    </xf>
    <xf numFmtId="0" fontId="8" fillId="5" borderId="1" xfId="3" applyFont="1" applyFill="1" applyBorder="1" applyAlignment="1">
      <alignment vertical="top"/>
    </xf>
    <xf numFmtId="0" fontId="2" fillId="5" borderId="1" xfId="3" applyFont="1" applyFill="1" applyBorder="1" applyAlignment="1">
      <alignment vertical="top"/>
    </xf>
    <xf numFmtId="0" fontId="16" fillId="0" borderId="2" xfId="1" applyFont="1" applyBorder="1" applyAlignment="1">
      <alignment vertical="top" wrapText="1"/>
    </xf>
    <xf numFmtId="0" fontId="3" fillId="2" borderId="1" xfId="0" applyFont="1" applyFill="1" applyBorder="1" applyAlignment="1">
      <alignment vertical="top"/>
    </xf>
    <xf numFmtId="0" fontId="3" fillId="2" borderId="0" xfId="0" applyFont="1" applyFill="1" applyAlignment="1">
      <alignment vertical="top"/>
    </xf>
    <xf numFmtId="0" fontId="3" fillId="3" borderId="0" xfId="0" applyFont="1" applyFill="1" applyAlignment="1">
      <alignment vertical="top"/>
    </xf>
    <xf numFmtId="0" fontId="7" fillId="4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16" fillId="2" borderId="1" xfId="1" applyFont="1" applyFill="1" applyBorder="1" applyAlignment="1">
      <alignment vertical="top" wrapText="1"/>
    </xf>
    <xf numFmtId="0" fontId="12" fillId="2" borderId="1" xfId="4" applyFont="1" applyFill="1" applyBorder="1" applyAlignment="1">
      <alignment horizontal="left" vertical="top" wrapText="1"/>
    </xf>
    <xf numFmtId="0" fontId="13" fillId="2" borderId="5" xfId="0" applyFont="1" applyFill="1" applyBorder="1" applyAlignment="1">
      <alignment vertical="top"/>
    </xf>
    <xf numFmtId="0" fontId="2" fillId="0" borderId="7" xfId="2" applyFont="1" applyBorder="1" applyAlignment="1">
      <alignment horizontal="left" vertical="top" wrapText="1"/>
    </xf>
    <xf numFmtId="0" fontId="5" fillId="2" borderId="14" xfId="0" applyFont="1" applyFill="1" applyBorder="1" applyAlignment="1">
      <alignment vertical="top"/>
    </xf>
    <xf numFmtId="0" fontId="14" fillId="2" borderId="0" xfId="0" applyFont="1" applyFill="1" applyAlignment="1">
      <alignment vertical="top" wrapText="1"/>
    </xf>
    <xf numFmtId="0" fontId="10" fillId="2" borderId="0" xfId="0" applyFont="1" applyFill="1" applyAlignment="1">
      <alignment vertical="top"/>
    </xf>
    <xf numFmtId="1" fontId="7" fillId="5" borderId="1" xfId="1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vertical="center" textRotation="90"/>
    </xf>
    <xf numFmtId="0" fontId="10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7" fillId="5" borderId="1" xfId="2" applyFont="1" applyFill="1" applyBorder="1" applyAlignment="1">
      <alignment horizontal="left" vertical="top" wrapText="1"/>
    </xf>
    <xf numFmtId="0" fontId="9" fillId="2" borderId="6" xfId="1" applyFont="1" applyFill="1" applyBorder="1" applyAlignment="1">
      <alignment horizontal="left" vertical="top" wrapText="1"/>
    </xf>
    <xf numFmtId="0" fontId="9" fillId="2" borderId="1" xfId="1" applyFont="1" applyFill="1" applyBorder="1" applyAlignment="1">
      <alignment horizontal="left" vertical="top" wrapText="1"/>
    </xf>
    <xf numFmtId="0" fontId="9" fillId="0" borderId="1" xfId="1" applyFont="1" applyBorder="1" applyAlignment="1">
      <alignment horizontal="left" vertical="top" wrapText="1"/>
    </xf>
    <xf numFmtId="0" fontId="7" fillId="5" borderId="1" xfId="1" applyFont="1" applyFill="1" applyBorder="1" applyAlignment="1">
      <alignment horizontal="left" vertical="top" wrapText="1"/>
    </xf>
    <xf numFmtId="0" fontId="7" fillId="4" borderId="1" xfId="1" applyFont="1" applyFill="1" applyBorder="1" applyAlignment="1">
      <alignment horizontal="left" vertical="top" wrapText="1"/>
    </xf>
    <xf numFmtId="0" fontId="8" fillId="2" borderId="1" xfId="4" applyFont="1" applyFill="1" applyBorder="1" applyAlignment="1">
      <alignment horizontal="left" vertical="top" wrapText="1"/>
    </xf>
    <xf numFmtId="0" fontId="14" fillId="2" borderId="0" xfId="0" applyFont="1" applyFill="1" applyAlignment="1">
      <alignment horizontal="left" vertical="top" wrapText="1"/>
    </xf>
    <xf numFmtId="0" fontId="13" fillId="5" borderId="1" xfId="0" applyFont="1" applyFill="1" applyBorder="1" applyAlignment="1">
      <alignment vertical="top"/>
    </xf>
    <xf numFmtId="0" fontId="3" fillId="5" borderId="1" xfId="0" applyFont="1" applyFill="1" applyBorder="1" applyAlignment="1">
      <alignment vertical="top"/>
    </xf>
    <xf numFmtId="0" fontId="2" fillId="5" borderId="1" xfId="2" applyFont="1" applyFill="1" applyBorder="1" applyAlignment="1">
      <alignment horizontal="center" vertical="top" wrapText="1"/>
    </xf>
    <xf numFmtId="0" fontId="3" fillId="5" borderId="0" xfId="0" applyFont="1" applyFill="1" applyAlignment="1">
      <alignment vertical="top"/>
    </xf>
    <xf numFmtId="0" fontId="17" fillId="2" borderId="0" xfId="0" applyFont="1" applyFill="1" applyAlignment="1">
      <alignment vertical="top"/>
    </xf>
    <xf numFmtId="0" fontId="5" fillId="6" borderId="1" xfId="0" applyFont="1" applyFill="1" applyBorder="1" applyAlignment="1">
      <alignment vertical="top"/>
    </xf>
    <xf numFmtId="0" fontId="10" fillId="6" borderId="1" xfId="0" applyFont="1" applyFill="1" applyBorder="1" applyAlignment="1">
      <alignment vertical="top"/>
    </xf>
    <xf numFmtId="0" fontId="18" fillId="2" borderId="0" xfId="0" applyFont="1" applyFill="1" applyAlignment="1">
      <alignment horizontal="right" vertical="top"/>
    </xf>
    <xf numFmtId="0" fontId="4" fillId="2" borderId="1" xfId="0" applyFont="1" applyFill="1" applyBorder="1" applyAlignment="1">
      <alignment horizontal="center" vertical="center" textRotation="90"/>
    </xf>
    <xf numFmtId="0" fontId="2" fillId="0" borderId="1" xfId="2" applyFont="1" applyBorder="1" applyAlignment="1">
      <alignment horizontal="left" vertical="top" wrapText="1"/>
    </xf>
    <xf numFmtId="0" fontId="7" fillId="0" borderId="8" xfId="2" applyFont="1" applyBorder="1" applyAlignment="1">
      <alignment horizontal="center" vertical="top" textRotation="90" wrapText="1"/>
    </xf>
    <xf numFmtId="0" fontId="7" fillId="0" borderId="11" xfId="2" applyFont="1" applyBorder="1" applyAlignment="1">
      <alignment horizontal="center" vertical="top" textRotation="90" wrapText="1"/>
    </xf>
    <xf numFmtId="0" fontId="7" fillId="0" borderId="12" xfId="2" applyFont="1" applyBorder="1" applyAlignment="1">
      <alignment horizontal="center" vertical="top" textRotation="90" wrapText="1"/>
    </xf>
    <xf numFmtId="0" fontId="9" fillId="0" borderId="9" xfId="2" applyFont="1" applyBorder="1" applyAlignment="1">
      <alignment horizontal="center" vertical="top" wrapText="1"/>
    </xf>
    <xf numFmtId="0" fontId="5" fillId="0" borderId="10" xfId="0" applyFont="1" applyBorder="1" applyAlignment="1">
      <alignment vertical="top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2" fillId="0" borderId="2" xfId="2" applyFont="1" applyBorder="1" applyAlignment="1">
      <alignment horizontal="center" vertical="top" wrapText="1"/>
    </xf>
    <xf numFmtId="0" fontId="12" fillId="0" borderId="3" xfId="2" applyFont="1" applyBorder="1" applyAlignment="1">
      <alignment horizontal="center" vertical="top" wrapText="1"/>
    </xf>
    <xf numFmtId="0" fontId="12" fillId="0" borderId="15" xfId="2" applyFont="1" applyBorder="1" applyAlignment="1">
      <alignment horizontal="center" vertical="top" wrapText="1"/>
    </xf>
    <xf numFmtId="0" fontId="15" fillId="0" borderId="2" xfId="2" applyFont="1" applyBorder="1" applyAlignment="1">
      <alignment horizontal="center" vertical="top" wrapText="1"/>
    </xf>
    <xf numFmtId="0" fontId="15" fillId="0" borderId="3" xfId="2" applyFont="1" applyBorder="1" applyAlignment="1">
      <alignment horizontal="center" vertical="top" wrapText="1"/>
    </xf>
    <xf numFmtId="0" fontId="15" fillId="0" borderId="15" xfId="2" applyFont="1" applyBorder="1" applyAlignment="1">
      <alignment horizontal="center" vertical="top" wrapText="1"/>
    </xf>
    <xf numFmtId="0" fontId="8" fillId="0" borderId="2" xfId="2" applyFont="1" applyBorder="1" applyAlignment="1">
      <alignment horizontal="center" vertical="top" wrapText="1"/>
    </xf>
    <xf numFmtId="0" fontId="8" fillId="0" borderId="3" xfId="2" applyFont="1" applyBorder="1" applyAlignment="1">
      <alignment horizontal="center" vertical="top" wrapText="1"/>
    </xf>
    <xf numFmtId="0" fontId="8" fillId="0" borderId="15" xfId="2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textRotation="90"/>
    </xf>
    <xf numFmtId="0" fontId="4" fillId="2" borderId="5" xfId="0" applyFont="1" applyFill="1" applyBorder="1" applyAlignment="1">
      <alignment horizontal="center" vertical="center" textRotation="90"/>
    </xf>
    <xf numFmtId="0" fontId="5" fillId="2" borderId="6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3" fillId="2" borderId="13" xfId="0" applyFont="1" applyFill="1" applyBorder="1" applyAlignment="1">
      <alignment horizontal="center" vertical="top" wrapText="1"/>
    </xf>
    <xf numFmtId="0" fontId="2" fillId="0" borderId="5" xfId="2" applyFont="1" applyBorder="1" applyAlignment="1">
      <alignment horizontal="left" vertical="top" wrapText="1"/>
    </xf>
    <xf numFmtId="0" fontId="2" fillId="2" borderId="1" xfId="1" applyFont="1" applyFill="1" applyBorder="1" applyAlignment="1">
      <alignment horizontal="left" vertical="center" textRotation="90" wrapText="1"/>
    </xf>
    <xf numFmtId="0" fontId="14" fillId="2" borderId="1" xfId="0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/>
    </xf>
    <xf numFmtId="0" fontId="5" fillId="2" borderId="5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top"/>
    </xf>
  </cellXfs>
  <cellStyles count="5">
    <cellStyle name="Обычный" xfId="0" builtinId="0"/>
    <cellStyle name="Обычный 2" xfId="3" xr:uid="{00000000-0005-0000-0000-000001000000}"/>
    <cellStyle name="Обычный_37Учебный план ФГОС Сварщик_КРС  ТОП-50 18-19" xfId="1" xr:uid="{00000000-0005-0000-0000-000002000000}"/>
    <cellStyle name="Обычный_37Учебный план ФГОС Сварщик_Монтаж и тех.эксплуатация ПО" xfId="4" xr:uid="{00000000-0005-0000-0000-000003000000}"/>
    <cellStyle name="Обычный_37Учебный план ФГОС Сварщик_Техническое регулирование" xfId="2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7"/>
  <sheetViews>
    <sheetView tabSelected="1" zoomScaleNormal="100" workbookViewId="0">
      <selection activeCell="T5" sqref="T1:T1048576"/>
    </sheetView>
  </sheetViews>
  <sheetFormatPr defaultColWidth="9.140625" defaultRowHeight="15" x14ac:dyDescent="0.25"/>
  <cols>
    <col min="1" max="1" width="10.85546875" style="42" customWidth="1"/>
    <col min="2" max="2" width="35.85546875" style="28" customWidth="1"/>
    <col min="3" max="3" width="4.7109375" style="1" customWidth="1"/>
    <col min="4" max="4" width="5" style="1" customWidth="1"/>
    <col min="5" max="5" width="6.42578125" style="29" customWidth="1"/>
    <col min="6" max="6" width="4.5703125" style="1" customWidth="1"/>
    <col min="7" max="7" width="5.28515625" style="1" customWidth="1"/>
    <col min="8" max="8" width="4.7109375" style="1" customWidth="1"/>
    <col min="9" max="9" width="6.7109375" style="1" customWidth="1"/>
    <col min="10" max="10" width="5.42578125" style="1" customWidth="1"/>
    <col min="11" max="11" width="5.28515625" style="1" customWidth="1"/>
    <col min="12" max="12" width="3.5703125" style="1" bestFit="1" customWidth="1"/>
    <col min="13" max="13" width="5.140625" style="1" customWidth="1"/>
    <col min="14" max="14" width="3.7109375" style="1" customWidth="1"/>
    <col min="15" max="15" width="5" style="1" customWidth="1"/>
    <col min="16" max="16" width="4.42578125" style="1" customWidth="1"/>
    <col min="17" max="17" width="5.28515625" style="1" customWidth="1"/>
    <col min="18" max="18" width="5.140625" style="1" customWidth="1"/>
    <col min="19" max="19" width="4.140625" style="1" customWidth="1"/>
    <col min="20" max="20" width="4" style="1" customWidth="1"/>
    <col min="21" max="21" width="3.5703125" style="1" customWidth="1"/>
    <col min="22" max="22" width="5" style="1" customWidth="1"/>
    <col min="23" max="16384" width="9.140625" style="1"/>
  </cols>
  <sheetData>
    <row r="1" spans="1:23" x14ac:dyDescent="0.25">
      <c r="P1" s="50" t="s">
        <v>66</v>
      </c>
      <c r="Q1" s="50"/>
      <c r="R1" s="50"/>
      <c r="S1" s="50"/>
      <c r="T1" s="50"/>
      <c r="U1" s="50"/>
      <c r="V1" s="50"/>
    </row>
    <row r="2" spans="1:23" ht="49.5" customHeight="1" x14ac:dyDescent="0.25">
      <c r="A2" s="78" t="s">
        <v>65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</row>
    <row r="3" spans="1:23" ht="27.75" customHeight="1" x14ac:dyDescent="0.25">
      <c r="A3" s="80" t="s">
        <v>0</v>
      </c>
      <c r="B3" s="82" t="s">
        <v>1</v>
      </c>
      <c r="C3" s="82" t="s">
        <v>2</v>
      </c>
      <c r="D3" s="82"/>
      <c r="E3" s="83" t="s">
        <v>25</v>
      </c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</row>
    <row r="4" spans="1:23" ht="34.9" customHeight="1" x14ac:dyDescent="0.25">
      <c r="A4" s="81"/>
      <c r="B4" s="82"/>
      <c r="C4" s="82"/>
      <c r="D4" s="82"/>
      <c r="E4" s="84" t="s">
        <v>28</v>
      </c>
      <c r="F4" s="51" t="s">
        <v>3</v>
      </c>
      <c r="G4" s="58" t="s">
        <v>4</v>
      </c>
      <c r="H4" s="59"/>
      <c r="I4" s="59"/>
      <c r="J4" s="59"/>
      <c r="K4" s="59"/>
      <c r="L4" s="60"/>
      <c r="M4" s="70" t="s">
        <v>5</v>
      </c>
      <c r="N4" s="70"/>
      <c r="O4" s="70"/>
      <c r="P4" s="70"/>
      <c r="Q4" s="70"/>
      <c r="R4" s="70" t="s">
        <v>6</v>
      </c>
      <c r="S4" s="70"/>
      <c r="T4" s="70"/>
      <c r="U4" s="70"/>
      <c r="V4" s="70"/>
    </row>
    <row r="5" spans="1:23" ht="15" customHeight="1" x14ac:dyDescent="0.25">
      <c r="A5" s="81"/>
      <c r="B5" s="82"/>
      <c r="C5" s="82"/>
      <c r="D5" s="82"/>
      <c r="E5" s="84"/>
      <c r="F5" s="51"/>
      <c r="G5" s="74" t="s">
        <v>7</v>
      </c>
      <c r="H5" s="74" t="s">
        <v>8</v>
      </c>
      <c r="I5" s="76" t="s">
        <v>9</v>
      </c>
      <c r="J5" s="71" t="s">
        <v>26</v>
      </c>
      <c r="K5" s="72"/>
      <c r="L5" s="51" t="s">
        <v>10</v>
      </c>
      <c r="M5" s="77" t="s">
        <v>11</v>
      </c>
      <c r="N5" s="77" t="s">
        <v>7</v>
      </c>
      <c r="O5" s="77" t="s">
        <v>12</v>
      </c>
      <c r="P5" s="77" t="s">
        <v>13</v>
      </c>
      <c r="Q5" s="77" t="s">
        <v>14</v>
      </c>
      <c r="R5" s="77" t="s">
        <v>11</v>
      </c>
      <c r="S5" s="77" t="s">
        <v>7</v>
      </c>
      <c r="T5" s="77" t="s">
        <v>12</v>
      </c>
      <c r="U5" s="77" t="s">
        <v>13</v>
      </c>
      <c r="V5" s="77" t="s">
        <v>14</v>
      </c>
    </row>
    <row r="6" spans="1:23" ht="63" customHeight="1" x14ac:dyDescent="0.25">
      <c r="A6" s="81"/>
      <c r="B6" s="82"/>
      <c r="C6" s="82"/>
      <c r="D6" s="82"/>
      <c r="E6" s="84"/>
      <c r="F6" s="51"/>
      <c r="G6" s="75"/>
      <c r="H6" s="73"/>
      <c r="I6" s="76"/>
      <c r="J6" s="31" t="s">
        <v>27</v>
      </c>
      <c r="K6" s="32" t="s">
        <v>29</v>
      </c>
      <c r="L6" s="73"/>
      <c r="M6" s="77"/>
      <c r="N6" s="77"/>
      <c r="O6" s="77"/>
      <c r="P6" s="77"/>
      <c r="Q6" s="77"/>
      <c r="R6" s="77"/>
      <c r="S6" s="77"/>
      <c r="T6" s="77"/>
      <c r="U6" s="77"/>
      <c r="V6" s="77"/>
    </row>
    <row r="7" spans="1:23" ht="15.75" hidden="1" customHeight="1" x14ac:dyDescent="0.25">
      <c r="A7" s="81"/>
      <c r="B7" s="82"/>
      <c r="C7" s="82"/>
      <c r="D7" s="82"/>
      <c r="E7" s="33"/>
      <c r="F7" s="34"/>
      <c r="G7" s="34"/>
      <c r="H7" s="34"/>
      <c r="I7" s="34"/>
      <c r="J7" s="34"/>
      <c r="K7" s="34"/>
      <c r="L7" s="34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3" x14ac:dyDescent="0.25">
      <c r="A8" s="35" t="s">
        <v>63</v>
      </c>
      <c r="B8" s="4" t="s">
        <v>62</v>
      </c>
      <c r="C8" s="5"/>
      <c r="D8" s="5"/>
      <c r="E8" s="43">
        <f t="shared" ref="E8:E14" si="0">M8</f>
        <v>238</v>
      </c>
      <c r="F8" s="44">
        <f t="shared" ref="F8:F14" si="1">P8</f>
        <v>24</v>
      </c>
      <c r="G8" s="44"/>
      <c r="H8" s="44">
        <f>O8+SUM(H9:H14)</f>
        <v>4</v>
      </c>
      <c r="I8" s="44">
        <f>Q8</f>
        <v>214</v>
      </c>
      <c r="J8" s="45"/>
      <c r="K8" s="44"/>
      <c r="L8" s="44"/>
      <c r="M8" s="44">
        <f>SUM(M9:M14)</f>
        <v>238</v>
      </c>
      <c r="N8" s="44"/>
      <c r="O8" s="44"/>
      <c r="P8" s="44">
        <f>SUM(P9:P14)</f>
        <v>24</v>
      </c>
      <c r="Q8" s="46">
        <f>SUM(Q9:Q14)</f>
        <v>214</v>
      </c>
      <c r="R8" s="44"/>
      <c r="S8" s="44"/>
      <c r="T8" s="44"/>
      <c r="U8" s="44"/>
      <c r="V8" s="44"/>
    </row>
    <row r="9" spans="1:23" ht="12" customHeight="1" x14ac:dyDescent="0.25">
      <c r="A9" s="36" t="s">
        <v>31</v>
      </c>
      <c r="B9" s="7" t="s">
        <v>32</v>
      </c>
      <c r="C9" s="8"/>
      <c r="D9" s="9"/>
      <c r="E9" s="2">
        <f t="shared" si="0"/>
        <v>24</v>
      </c>
      <c r="F9" s="3">
        <f t="shared" si="1"/>
        <v>4</v>
      </c>
      <c r="G9" s="3"/>
      <c r="H9" s="3">
        <f>O9</f>
        <v>0</v>
      </c>
      <c r="I9" s="3">
        <f>Q9</f>
        <v>20</v>
      </c>
      <c r="J9" s="3"/>
      <c r="K9" s="3"/>
      <c r="L9" s="3"/>
      <c r="M9" s="3">
        <f t="shared" ref="M9:M14" si="2">P9+Q9</f>
        <v>24</v>
      </c>
      <c r="N9" s="3"/>
      <c r="O9" s="3"/>
      <c r="P9" s="3">
        <v>4</v>
      </c>
      <c r="Q9" s="3">
        <v>20</v>
      </c>
      <c r="R9" s="3"/>
      <c r="S9" s="3"/>
      <c r="T9" s="3"/>
      <c r="U9" s="3"/>
      <c r="V9" s="3"/>
    </row>
    <row r="10" spans="1:23" ht="14.25" customHeight="1" x14ac:dyDescent="0.25">
      <c r="A10" s="37" t="s">
        <v>33</v>
      </c>
      <c r="B10" s="10" t="s">
        <v>34</v>
      </c>
      <c r="C10" s="8"/>
      <c r="D10" s="9"/>
      <c r="E10" s="2">
        <f t="shared" si="0"/>
        <v>54</v>
      </c>
      <c r="F10" s="3">
        <f t="shared" si="1"/>
        <v>4</v>
      </c>
      <c r="G10" s="3"/>
      <c r="H10" s="3">
        <f>O11</f>
        <v>0</v>
      </c>
      <c r="I10" s="3">
        <f>Q10</f>
        <v>50</v>
      </c>
      <c r="J10" s="3"/>
      <c r="K10" s="3"/>
      <c r="L10" s="3"/>
      <c r="M10" s="3">
        <f t="shared" si="2"/>
        <v>54</v>
      </c>
      <c r="N10" s="3"/>
      <c r="O10" s="3"/>
      <c r="P10" s="3">
        <v>4</v>
      </c>
      <c r="Q10" s="3">
        <v>50</v>
      </c>
      <c r="R10" s="3"/>
      <c r="S10" s="3"/>
      <c r="T10" s="3"/>
      <c r="U10" s="3"/>
      <c r="V10" s="3"/>
    </row>
    <row r="11" spans="1:23" x14ac:dyDescent="0.25">
      <c r="A11" s="38" t="s">
        <v>35</v>
      </c>
      <c r="B11" s="10" t="s">
        <v>36</v>
      </c>
      <c r="C11" s="8"/>
      <c r="D11" s="8"/>
      <c r="E11" s="2">
        <f t="shared" si="0"/>
        <v>40</v>
      </c>
      <c r="F11" s="3">
        <f t="shared" si="1"/>
        <v>4</v>
      </c>
      <c r="G11" s="3"/>
      <c r="H11" s="3">
        <f>O11</f>
        <v>0</v>
      </c>
      <c r="I11" s="3">
        <f>Q11</f>
        <v>36</v>
      </c>
      <c r="J11" s="11"/>
      <c r="K11" s="3"/>
      <c r="L11" s="3"/>
      <c r="M11" s="3">
        <f t="shared" si="2"/>
        <v>40</v>
      </c>
      <c r="N11" s="3"/>
      <c r="O11" s="3"/>
      <c r="P11" s="3">
        <v>4</v>
      </c>
      <c r="Q11" s="3">
        <v>36</v>
      </c>
      <c r="R11" s="3"/>
      <c r="S11" s="3"/>
      <c r="T11" s="3"/>
      <c r="U11" s="3"/>
      <c r="V11" s="3"/>
    </row>
    <row r="12" spans="1:23" ht="12" customHeight="1" x14ac:dyDescent="0.25">
      <c r="A12" s="38" t="s">
        <v>37</v>
      </c>
      <c r="B12" s="12" t="s">
        <v>38</v>
      </c>
      <c r="C12" s="8"/>
      <c r="D12" s="8"/>
      <c r="E12" s="2">
        <f t="shared" si="0"/>
        <v>40</v>
      </c>
      <c r="F12" s="3">
        <f t="shared" si="1"/>
        <v>4</v>
      </c>
      <c r="G12" s="3"/>
      <c r="H12" s="3">
        <f>O13</f>
        <v>0</v>
      </c>
      <c r="I12" s="3">
        <f>Q11</f>
        <v>36</v>
      </c>
      <c r="J12" s="11"/>
      <c r="K12" s="3"/>
      <c r="L12" s="3"/>
      <c r="M12" s="3">
        <f t="shared" si="2"/>
        <v>40</v>
      </c>
      <c r="N12" s="3"/>
      <c r="O12" s="3"/>
      <c r="P12" s="3">
        <v>4</v>
      </c>
      <c r="Q12" s="3">
        <v>36</v>
      </c>
      <c r="R12" s="3"/>
      <c r="S12" s="3"/>
      <c r="T12" s="3"/>
      <c r="U12" s="3"/>
      <c r="V12" s="3"/>
    </row>
    <row r="13" spans="1:23" ht="14.45" customHeight="1" x14ac:dyDescent="0.25">
      <c r="A13" s="38" t="s">
        <v>39</v>
      </c>
      <c r="B13" s="12" t="s">
        <v>15</v>
      </c>
      <c r="C13" s="8"/>
      <c r="D13" s="13"/>
      <c r="E13" s="2">
        <f t="shared" si="0"/>
        <v>40</v>
      </c>
      <c r="F13" s="3">
        <f t="shared" si="1"/>
        <v>4</v>
      </c>
      <c r="G13" s="3"/>
      <c r="H13" s="3">
        <f>O13</f>
        <v>0</v>
      </c>
      <c r="I13" s="3">
        <f>Q13</f>
        <v>36</v>
      </c>
      <c r="J13" s="11"/>
      <c r="K13" s="3"/>
      <c r="L13" s="3"/>
      <c r="M13" s="3">
        <f t="shared" si="2"/>
        <v>40</v>
      </c>
      <c r="N13" s="3"/>
      <c r="O13" s="3"/>
      <c r="P13" s="3">
        <v>4</v>
      </c>
      <c r="Q13" s="3">
        <v>36</v>
      </c>
      <c r="R13" s="3"/>
      <c r="S13" s="3"/>
      <c r="T13" s="3"/>
      <c r="U13" s="3"/>
      <c r="V13" s="3"/>
    </row>
    <row r="14" spans="1:23" x14ac:dyDescent="0.25">
      <c r="A14" s="38" t="s">
        <v>40</v>
      </c>
      <c r="B14" s="12" t="s">
        <v>41</v>
      </c>
      <c r="C14" s="8"/>
      <c r="D14" s="8"/>
      <c r="E14" s="2">
        <f t="shared" si="0"/>
        <v>40</v>
      </c>
      <c r="F14" s="3">
        <f t="shared" si="1"/>
        <v>4</v>
      </c>
      <c r="G14" s="3"/>
      <c r="H14" s="3">
        <f>P14</f>
        <v>4</v>
      </c>
      <c r="I14" s="3">
        <f>Q14</f>
        <v>36</v>
      </c>
      <c r="J14" s="3"/>
      <c r="K14" s="3"/>
      <c r="L14" s="3"/>
      <c r="M14" s="3">
        <f t="shared" si="2"/>
        <v>40</v>
      </c>
      <c r="N14" s="3"/>
      <c r="O14" s="3"/>
      <c r="P14" s="3">
        <v>4</v>
      </c>
      <c r="Q14" s="3">
        <v>36</v>
      </c>
      <c r="R14" s="3"/>
      <c r="S14" s="3"/>
      <c r="T14" s="3"/>
      <c r="U14" s="3"/>
      <c r="V14" s="3"/>
    </row>
    <row r="15" spans="1:23" x14ac:dyDescent="0.25">
      <c r="A15" s="39" t="s">
        <v>42</v>
      </c>
      <c r="B15" s="4" t="s">
        <v>61</v>
      </c>
      <c r="C15" s="15"/>
      <c r="D15" s="15"/>
      <c r="E15" s="43">
        <f>E16+E20+E24</f>
        <v>1202</v>
      </c>
      <c r="F15" s="43">
        <f>N15</f>
        <v>18</v>
      </c>
      <c r="G15" s="43">
        <f>SUM(G16,G20,G24)</f>
        <v>36</v>
      </c>
      <c r="H15" s="43">
        <f>SUM(O15,T15)</f>
        <v>24</v>
      </c>
      <c r="I15" s="43">
        <f>SUM(I16,I20,I24)</f>
        <v>320</v>
      </c>
      <c r="J15" s="43"/>
      <c r="K15" s="43"/>
      <c r="L15" s="43"/>
      <c r="M15" s="43">
        <f>SUM(M16,M20,M24)</f>
        <v>698</v>
      </c>
      <c r="N15" s="43">
        <f>SUM(N16,N20,N24)</f>
        <v>18</v>
      </c>
      <c r="O15" s="43">
        <f>SUM(O16,O20,O24)</f>
        <v>6</v>
      </c>
      <c r="P15" s="43">
        <f>SUM(P16,P20,P24)</f>
        <v>30</v>
      </c>
      <c r="Q15" s="43">
        <f>SUM(Q20,Q16,Q24)</f>
        <v>320</v>
      </c>
      <c r="R15" s="43">
        <f>SUM(R16,R20,R24)</f>
        <v>360</v>
      </c>
      <c r="S15" s="43">
        <f>SUM(S16,S20,S24)</f>
        <v>18</v>
      </c>
      <c r="T15" s="43">
        <f>SUM(T16+T20+T24)</f>
        <v>18</v>
      </c>
      <c r="U15" s="43">
        <f>SUM(U24)</f>
        <v>0</v>
      </c>
      <c r="V15" s="43">
        <v>0</v>
      </c>
    </row>
    <row r="16" spans="1:23" ht="102" x14ac:dyDescent="0.25">
      <c r="A16" s="30" t="s">
        <v>43</v>
      </c>
      <c r="B16" s="30" t="s">
        <v>44</v>
      </c>
      <c r="C16" s="15"/>
      <c r="D16" s="16"/>
      <c r="E16" s="6">
        <f>E17+E18+E19+S16+T16</f>
        <v>460</v>
      </c>
      <c r="F16" s="6">
        <f>P16</f>
        <v>10</v>
      </c>
      <c r="G16" s="6">
        <f>SUM(N16,S16)</f>
        <v>12</v>
      </c>
      <c r="H16" s="6">
        <f>SUM(O16,T16)</f>
        <v>8</v>
      </c>
      <c r="I16" s="6">
        <f>Q16</f>
        <v>106</v>
      </c>
      <c r="J16" s="6"/>
      <c r="K16" s="6"/>
      <c r="L16" s="6"/>
      <c r="M16" s="6">
        <f>SUM(N16:Q16,M18)</f>
        <v>268</v>
      </c>
      <c r="N16" s="6">
        <f>SUM(N17:N18)</f>
        <v>6</v>
      </c>
      <c r="O16" s="6">
        <f>SUM(O17:O19)</f>
        <v>2</v>
      </c>
      <c r="P16" s="6">
        <f>SUM(P17:P19)</f>
        <v>10</v>
      </c>
      <c r="Q16" s="6">
        <f>SUM(Q17:Q19)</f>
        <v>106</v>
      </c>
      <c r="R16" s="6">
        <f>T16+S16+R19</f>
        <v>192</v>
      </c>
      <c r="S16" s="6">
        <v>6</v>
      </c>
      <c r="T16" s="6">
        <v>6</v>
      </c>
      <c r="U16" s="6">
        <v>0</v>
      </c>
      <c r="V16" s="6">
        <v>0</v>
      </c>
      <c r="W16" s="47">
        <f>SUM(E16:I16)</f>
        <v>596</v>
      </c>
    </row>
    <row r="17" spans="1:23" ht="90" customHeight="1" x14ac:dyDescent="0.25">
      <c r="A17" s="38" t="s">
        <v>45</v>
      </c>
      <c r="B17" s="17" t="s">
        <v>44</v>
      </c>
      <c r="C17" s="3"/>
      <c r="D17" s="18"/>
      <c r="E17" s="2">
        <f>M17</f>
        <v>124</v>
      </c>
      <c r="F17" s="3">
        <f>P17</f>
        <v>10</v>
      </c>
      <c r="G17" s="3">
        <f>N17</f>
        <v>6</v>
      </c>
      <c r="H17" s="3">
        <f>SUM(O17)</f>
        <v>2</v>
      </c>
      <c r="I17" s="3">
        <f>Q17</f>
        <v>106</v>
      </c>
      <c r="J17" s="3"/>
      <c r="K17" s="3"/>
      <c r="L17" s="3"/>
      <c r="M17" s="3">
        <f>SUM(N17:Q17)</f>
        <v>124</v>
      </c>
      <c r="N17" s="3">
        <v>6</v>
      </c>
      <c r="O17" s="3">
        <v>2</v>
      </c>
      <c r="P17" s="3">
        <v>10</v>
      </c>
      <c r="Q17" s="3">
        <v>106</v>
      </c>
      <c r="R17" s="18"/>
      <c r="S17" s="18"/>
      <c r="T17" s="18"/>
      <c r="U17" s="18"/>
      <c r="V17" s="18"/>
    </row>
    <row r="18" spans="1:23" s="20" customFormat="1" ht="22.15" customHeight="1" x14ac:dyDescent="0.25">
      <c r="A18" s="38" t="s">
        <v>46</v>
      </c>
      <c r="B18" s="17" t="s">
        <v>47</v>
      </c>
      <c r="C18" s="18"/>
      <c r="D18" s="18"/>
      <c r="E18" s="2">
        <f>M18</f>
        <v>144</v>
      </c>
      <c r="F18" s="3"/>
      <c r="G18" s="3"/>
      <c r="H18" s="3"/>
      <c r="I18" s="3"/>
      <c r="J18" s="3"/>
      <c r="K18" s="3"/>
      <c r="L18" s="3"/>
      <c r="M18" s="3">
        <v>144</v>
      </c>
      <c r="N18" s="3"/>
      <c r="O18" s="3"/>
      <c r="P18" s="3"/>
      <c r="Q18" s="3"/>
      <c r="R18" s="18"/>
      <c r="S18" s="18"/>
      <c r="T18" s="18"/>
      <c r="U18" s="18"/>
      <c r="V18" s="18"/>
      <c r="W18" s="19"/>
    </row>
    <row r="19" spans="1:23" x14ac:dyDescent="0.25">
      <c r="A19" s="38" t="s">
        <v>48</v>
      </c>
      <c r="B19" s="17" t="s">
        <v>49</v>
      </c>
      <c r="C19" s="3"/>
      <c r="D19" s="18"/>
      <c r="E19" s="2">
        <f>R19</f>
        <v>180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>
        <v>180</v>
      </c>
      <c r="S19" s="3"/>
      <c r="T19" s="3"/>
      <c r="U19" s="3"/>
      <c r="V19" s="3"/>
    </row>
    <row r="20" spans="1:23" ht="25.5" x14ac:dyDescent="0.25">
      <c r="A20" s="40" t="s">
        <v>50</v>
      </c>
      <c r="B20" s="21" t="s">
        <v>51</v>
      </c>
      <c r="C20" s="14"/>
      <c r="D20" s="4"/>
      <c r="E20" s="6">
        <f>E21+E22+E23+S20+T20</f>
        <v>318</v>
      </c>
      <c r="F20" s="6">
        <f>P20</f>
        <v>10</v>
      </c>
      <c r="G20" s="6">
        <f>SUM(N20,S20)</f>
        <v>12</v>
      </c>
      <c r="H20" s="6">
        <f>SUM(O20,T20)</f>
        <v>8</v>
      </c>
      <c r="I20" s="6">
        <f>Q20</f>
        <v>108</v>
      </c>
      <c r="J20" s="6"/>
      <c r="K20" s="6"/>
      <c r="L20" s="6"/>
      <c r="M20" s="6">
        <f>N20+O20+P20+Q20+M22+M23</f>
        <v>198</v>
      </c>
      <c r="N20" s="6">
        <f>SUM(N21:N22)</f>
        <v>6</v>
      </c>
      <c r="O20" s="6">
        <f>SUM(O21:O23)</f>
        <v>2</v>
      </c>
      <c r="P20" s="6">
        <f>SUM(P21:P23)</f>
        <v>10</v>
      </c>
      <c r="Q20" s="6">
        <f>SUM(Q21:Q23)</f>
        <v>108</v>
      </c>
      <c r="R20" s="6">
        <f>T20+S20+R23</f>
        <v>48</v>
      </c>
      <c r="S20" s="6">
        <v>6</v>
      </c>
      <c r="T20" s="6">
        <v>6</v>
      </c>
      <c r="U20" s="6">
        <f>SUM(U21:U23)</f>
        <v>0</v>
      </c>
      <c r="V20" s="6">
        <f>SUM(V21:V23)</f>
        <v>0</v>
      </c>
      <c r="W20" s="47">
        <f>SUM(E20:I20)</f>
        <v>456</v>
      </c>
    </row>
    <row r="21" spans="1:23" ht="25.5" x14ac:dyDescent="0.25">
      <c r="A21" s="38" t="s">
        <v>52</v>
      </c>
      <c r="B21" s="17" t="s">
        <v>51</v>
      </c>
      <c r="C21" s="3"/>
      <c r="D21" s="18"/>
      <c r="E21" s="2">
        <f>M21</f>
        <v>126</v>
      </c>
      <c r="F21" s="3">
        <f>P21</f>
        <v>10</v>
      </c>
      <c r="G21" s="3">
        <f>N21</f>
        <v>6</v>
      </c>
      <c r="H21" s="3">
        <f>O21</f>
        <v>2</v>
      </c>
      <c r="I21" s="3">
        <f>Q21</f>
        <v>108</v>
      </c>
      <c r="J21" s="3"/>
      <c r="K21" s="3"/>
      <c r="L21" s="3"/>
      <c r="M21" s="3">
        <f>SUM(N21:Q21)</f>
        <v>126</v>
      </c>
      <c r="N21" s="3">
        <v>6</v>
      </c>
      <c r="O21" s="3">
        <v>2</v>
      </c>
      <c r="P21" s="3">
        <v>10</v>
      </c>
      <c r="Q21" s="3">
        <v>108</v>
      </c>
      <c r="R21" s="3"/>
      <c r="S21" s="3"/>
      <c r="T21" s="3"/>
      <c r="U21" s="3"/>
      <c r="V21" s="3"/>
      <c r="W21" s="47"/>
    </row>
    <row r="22" spans="1:23" x14ac:dyDescent="0.25">
      <c r="A22" s="38" t="s">
        <v>53</v>
      </c>
      <c r="B22" s="17" t="s">
        <v>47</v>
      </c>
      <c r="C22" s="3"/>
      <c r="D22" s="18"/>
      <c r="E22" s="2">
        <f>M22+R22</f>
        <v>144</v>
      </c>
      <c r="F22" s="3"/>
      <c r="G22" s="3"/>
      <c r="H22" s="3"/>
      <c r="I22" s="3"/>
      <c r="J22" s="3"/>
      <c r="K22" s="3"/>
      <c r="L22" s="3"/>
      <c r="M22" s="3">
        <v>72</v>
      </c>
      <c r="N22" s="3"/>
      <c r="O22" s="3"/>
      <c r="P22" s="3"/>
      <c r="Q22" s="3"/>
      <c r="R22" s="3">
        <v>72</v>
      </c>
      <c r="S22" s="3"/>
      <c r="T22" s="3"/>
      <c r="U22" s="3"/>
      <c r="V22" s="3"/>
    </row>
    <row r="23" spans="1:23" x14ac:dyDescent="0.25">
      <c r="A23" s="38" t="s">
        <v>54</v>
      </c>
      <c r="B23" s="17" t="s">
        <v>49</v>
      </c>
      <c r="C23" s="3"/>
      <c r="D23" s="18"/>
      <c r="E23" s="2">
        <f>R23</f>
        <v>36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>
        <v>36</v>
      </c>
      <c r="S23" s="3"/>
      <c r="T23" s="3"/>
      <c r="U23" s="3"/>
      <c r="V23" s="3">
        <v>0</v>
      </c>
    </row>
    <row r="24" spans="1:23" ht="65.25" customHeight="1" x14ac:dyDescent="0.25">
      <c r="A24" s="39" t="s">
        <v>55</v>
      </c>
      <c r="B24" s="14" t="s">
        <v>56</v>
      </c>
      <c r="C24" s="4"/>
      <c r="D24" s="15"/>
      <c r="E24" s="6">
        <f>E25+E26+E27+S24+T24</f>
        <v>424</v>
      </c>
      <c r="F24" s="6">
        <f>P24</f>
        <v>10</v>
      </c>
      <c r="G24" s="6">
        <f>SUM(N24,S24)</f>
        <v>12</v>
      </c>
      <c r="H24" s="6">
        <f>SUM(O24,T24)</f>
        <v>8</v>
      </c>
      <c r="I24" s="6">
        <f>Q24</f>
        <v>106</v>
      </c>
      <c r="J24" s="6"/>
      <c r="K24" s="6"/>
      <c r="L24" s="6"/>
      <c r="M24" s="6">
        <f>SUM(N24:Q24,M26)</f>
        <v>232</v>
      </c>
      <c r="N24" s="6">
        <f>SUM(N25:N26)</f>
        <v>6</v>
      </c>
      <c r="O24" s="6">
        <v>2</v>
      </c>
      <c r="P24" s="6">
        <f>SUM(P25:P27)</f>
        <v>10</v>
      </c>
      <c r="Q24" s="6">
        <f>SUM(Q25:Q27)</f>
        <v>106</v>
      </c>
      <c r="R24" s="6">
        <f>R27+S24+T24</f>
        <v>120</v>
      </c>
      <c r="S24" s="6">
        <v>6</v>
      </c>
      <c r="T24" s="6">
        <v>6</v>
      </c>
      <c r="U24" s="6">
        <v>0</v>
      </c>
      <c r="V24" s="14">
        <v>0</v>
      </c>
      <c r="W24" s="47">
        <f>SUM(E24:I24)</f>
        <v>560</v>
      </c>
    </row>
    <row r="25" spans="1:23" ht="63" customHeight="1" x14ac:dyDescent="0.25">
      <c r="A25" s="37" t="s">
        <v>57</v>
      </c>
      <c r="B25" s="22" t="s">
        <v>58</v>
      </c>
      <c r="C25" s="3"/>
      <c r="D25" s="18"/>
      <c r="E25" s="2">
        <f>M25</f>
        <v>124</v>
      </c>
      <c r="F25" s="3">
        <f>P25</f>
        <v>10</v>
      </c>
      <c r="G25" s="3">
        <f>N25</f>
        <v>6</v>
      </c>
      <c r="H25" s="3">
        <f>O25</f>
        <v>2</v>
      </c>
      <c r="I25" s="3">
        <f>Q25</f>
        <v>106</v>
      </c>
      <c r="J25" s="3"/>
      <c r="K25" s="3"/>
      <c r="L25" s="3"/>
      <c r="M25" s="3">
        <f>SUM(N25:Q25)</f>
        <v>124</v>
      </c>
      <c r="N25" s="3">
        <v>6</v>
      </c>
      <c r="O25" s="3">
        <v>2</v>
      </c>
      <c r="P25" s="3">
        <v>10</v>
      </c>
      <c r="Q25" s="3">
        <v>106</v>
      </c>
      <c r="R25" s="3"/>
      <c r="S25" s="3"/>
      <c r="T25" s="3"/>
      <c r="U25" s="3"/>
      <c r="V25" s="3"/>
      <c r="W25" s="47"/>
    </row>
    <row r="26" spans="1:23" x14ac:dyDescent="0.25">
      <c r="A26" s="37" t="s">
        <v>59</v>
      </c>
      <c r="B26" s="23" t="s">
        <v>47</v>
      </c>
      <c r="C26" s="3"/>
      <c r="D26" s="18"/>
      <c r="E26" s="49">
        <f>M26+R26</f>
        <v>180</v>
      </c>
      <c r="F26" s="3"/>
      <c r="G26" s="3"/>
      <c r="H26" s="3"/>
      <c r="I26" s="3"/>
      <c r="J26" s="3"/>
      <c r="K26" s="3"/>
      <c r="L26" s="3"/>
      <c r="M26" s="48">
        <v>108</v>
      </c>
      <c r="N26" s="3"/>
      <c r="O26" s="3"/>
      <c r="P26" s="3"/>
      <c r="Q26" s="3"/>
      <c r="R26" s="48">
        <v>72</v>
      </c>
      <c r="S26" s="3"/>
      <c r="T26" s="3"/>
      <c r="U26" s="3"/>
      <c r="V26" s="3"/>
    </row>
    <row r="27" spans="1:23" x14ac:dyDescent="0.25">
      <c r="A27" s="37" t="s">
        <v>60</v>
      </c>
      <c r="B27" s="22" t="s">
        <v>49</v>
      </c>
      <c r="C27" s="3"/>
      <c r="D27" s="18"/>
      <c r="E27" s="2">
        <f>R27</f>
        <v>108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>
        <v>108</v>
      </c>
      <c r="S27" s="3"/>
      <c r="T27" s="3"/>
      <c r="U27" s="3"/>
      <c r="V27" s="3"/>
    </row>
    <row r="28" spans="1:23" x14ac:dyDescent="0.25">
      <c r="A28" s="41"/>
      <c r="B28" s="24"/>
      <c r="C28" s="3"/>
      <c r="D28" s="18"/>
      <c r="E28" s="2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3" x14ac:dyDescent="0.25">
      <c r="A29" s="70" t="s">
        <v>16</v>
      </c>
      <c r="B29" s="85"/>
      <c r="C29" s="85"/>
      <c r="D29" s="85"/>
      <c r="E29" s="25">
        <f>SUM(E15,E8)</f>
        <v>1440</v>
      </c>
      <c r="F29" s="25">
        <f t="shared" ref="F29:H29" si="3">SUM(F15,F8)</f>
        <v>42</v>
      </c>
      <c r="G29" s="25">
        <f t="shared" si="3"/>
        <v>36</v>
      </c>
      <c r="H29" s="25">
        <f t="shared" si="3"/>
        <v>28</v>
      </c>
      <c r="I29" s="25">
        <f>SUM(I15,I8)</f>
        <v>534</v>
      </c>
      <c r="J29" s="25">
        <f>SUM(J8:J27)</f>
        <v>0</v>
      </c>
      <c r="K29" s="25">
        <v>0</v>
      </c>
      <c r="L29" s="25">
        <v>0</v>
      </c>
      <c r="M29" s="25">
        <f>SUM(M8,M15)</f>
        <v>936</v>
      </c>
      <c r="N29" s="25">
        <f>N15</f>
        <v>18</v>
      </c>
      <c r="O29" s="25">
        <f>O15</f>
        <v>6</v>
      </c>
      <c r="P29" s="25">
        <f>SUM(P15,P8)</f>
        <v>54</v>
      </c>
      <c r="Q29" s="25">
        <f>SUM(Q15,Q8)</f>
        <v>534</v>
      </c>
      <c r="R29" s="25">
        <f>R15</f>
        <v>360</v>
      </c>
      <c r="S29" s="25">
        <f>S15</f>
        <v>18</v>
      </c>
      <c r="T29" s="25">
        <f>T15</f>
        <v>18</v>
      </c>
      <c r="U29" s="25">
        <f>U15</f>
        <v>0</v>
      </c>
      <c r="V29" s="25">
        <f>V15</f>
        <v>0</v>
      </c>
    </row>
    <row r="30" spans="1:23" ht="33" customHeight="1" thickBot="1" x14ac:dyDescent="0.3">
      <c r="A30" s="26" t="s">
        <v>17</v>
      </c>
      <c r="B30" s="79" t="s">
        <v>64</v>
      </c>
      <c r="C30" s="79"/>
      <c r="D30" s="79"/>
      <c r="E30" s="3">
        <v>36</v>
      </c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</row>
    <row r="31" spans="1:23" ht="24.75" customHeight="1" thickBot="1" x14ac:dyDescent="0.3">
      <c r="A31" s="52"/>
      <c r="B31" s="52"/>
      <c r="C31" s="52"/>
      <c r="D31" s="52"/>
      <c r="E31" s="52"/>
      <c r="F31" s="52"/>
      <c r="G31" s="3"/>
      <c r="H31" s="3"/>
      <c r="I31" s="3"/>
      <c r="J31" s="53" t="s">
        <v>18</v>
      </c>
      <c r="K31" s="56" t="s">
        <v>19</v>
      </c>
      <c r="L31" s="57"/>
      <c r="M31" s="86">
        <f>Q29+P29+O29+N29</f>
        <v>612</v>
      </c>
      <c r="N31" s="87"/>
      <c r="O31" s="87"/>
      <c r="P31" s="87"/>
      <c r="Q31" s="88"/>
      <c r="R31" s="86">
        <f>V29+U29+T29+S29</f>
        <v>36</v>
      </c>
      <c r="S31" s="87"/>
      <c r="T31" s="87"/>
      <c r="U31" s="87"/>
      <c r="V31" s="88"/>
    </row>
    <row r="32" spans="1:23" ht="26.25" customHeight="1" thickBot="1" x14ac:dyDescent="0.3">
      <c r="A32" s="64"/>
      <c r="B32" s="65"/>
      <c r="C32" s="65"/>
      <c r="D32" s="65"/>
      <c r="E32" s="65"/>
      <c r="F32" s="65"/>
      <c r="G32" s="65"/>
      <c r="H32" s="65"/>
      <c r="I32" s="66"/>
      <c r="J32" s="54"/>
      <c r="K32" s="56" t="s">
        <v>20</v>
      </c>
      <c r="L32" s="57"/>
      <c r="M32" s="86">
        <f>SUM(M26,M22,M18)</f>
        <v>324</v>
      </c>
      <c r="N32" s="87"/>
      <c r="O32" s="87"/>
      <c r="P32" s="87"/>
      <c r="Q32" s="88"/>
      <c r="R32" s="86">
        <f>L28+SUM(R26,R22,R18)</f>
        <v>144</v>
      </c>
      <c r="S32" s="87"/>
      <c r="T32" s="87"/>
      <c r="U32" s="87"/>
      <c r="V32" s="88"/>
    </row>
    <row r="33" spans="1:22" ht="25.5" customHeight="1" thickBot="1" x14ac:dyDescent="0.3">
      <c r="A33" s="67"/>
      <c r="B33" s="68"/>
      <c r="C33" s="68"/>
      <c r="D33" s="68"/>
      <c r="E33" s="68"/>
      <c r="F33" s="68"/>
      <c r="G33" s="68"/>
      <c r="H33" s="68"/>
      <c r="I33" s="69"/>
      <c r="J33" s="54"/>
      <c r="K33" s="56" t="s">
        <v>21</v>
      </c>
      <c r="L33" s="57"/>
      <c r="M33" s="86">
        <v>0</v>
      </c>
      <c r="N33" s="87"/>
      <c r="O33" s="87"/>
      <c r="P33" s="87"/>
      <c r="Q33" s="88"/>
      <c r="R33" s="86">
        <f>SUM(R27,R23,R19)</f>
        <v>324</v>
      </c>
      <c r="S33" s="87"/>
      <c r="T33" s="87"/>
      <c r="U33" s="87"/>
      <c r="V33" s="88"/>
    </row>
    <row r="34" spans="1:22" ht="28.5" customHeight="1" thickBot="1" x14ac:dyDescent="0.3">
      <c r="A34" s="61"/>
      <c r="B34" s="62"/>
      <c r="C34" s="62"/>
      <c r="D34" s="62"/>
      <c r="E34" s="62"/>
      <c r="F34" s="62"/>
      <c r="G34" s="62"/>
      <c r="H34" s="62"/>
      <c r="I34" s="63"/>
      <c r="J34" s="54"/>
      <c r="K34" s="56" t="s">
        <v>30</v>
      </c>
      <c r="L34" s="57"/>
      <c r="M34" s="86">
        <v>0</v>
      </c>
      <c r="N34" s="87"/>
      <c r="O34" s="87"/>
      <c r="P34" s="87"/>
      <c r="Q34" s="88"/>
      <c r="R34" s="86">
        <v>0</v>
      </c>
      <c r="S34" s="87"/>
      <c r="T34" s="87"/>
      <c r="U34" s="87"/>
      <c r="V34" s="88"/>
    </row>
    <row r="35" spans="1:22" ht="16.149999999999999" customHeight="1" thickBot="1" x14ac:dyDescent="0.3">
      <c r="A35" s="67"/>
      <c r="B35" s="68"/>
      <c r="C35" s="68"/>
      <c r="D35" s="68"/>
      <c r="E35" s="68"/>
      <c r="F35" s="68"/>
      <c r="G35" s="68"/>
      <c r="H35" s="68"/>
      <c r="I35" s="69"/>
      <c r="J35" s="54"/>
      <c r="K35" s="56" t="s">
        <v>22</v>
      </c>
      <c r="L35" s="57"/>
      <c r="M35" s="86">
        <v>3</v>
      </c>
      <c r="N35" s="87"/>
      <c r="O35" s="87"/>
      <c r="P35" s="87"/>
      <c r="Q35" s="88"/>
      <c r="R35" s="86">
        <v>3</v>
      </c>
      <c r="S35" s="87"/>
      <c r="T35" s="87"/>
      <c r="U35" s="87"/>
      <c r="V35" s="88"/>
    </row>
    <row r="36" spans="1:22" ht="13.9" customHeight="1" thickBot="1" x14ac:dyDescent="0.3">
      <c r="A36" s="67"/>
      <c r="B36" s="68"/>
      <c r="C36" s="68"/>
      <c r="D36" s="68"/>
      <c r="E36" s="68"/>
      <c r="F36" s="68"/>
      <c r="G36" s="68"/>
      <c r="H36" s="68"/>
      <c r="I36" s="69"/>
      <c r="J36" s="54"/>
      <c r="K36" s="56" t="s">
        <v>23</v>
      </c>
      <c r="L36" s="57"/>
      <c r="M36" s="86">
        <v>9</v>
      </c>
      <c r="N36" s="87"/>
      <c r="O36" s="87"/>
      <c r="P36" s="87"/>
      <c r="Q36" s="88"/>
      <c r="R36" s="86">
        <v>3</v>
      </c>
      <c r="S36" s="87"/>
      <c r="T36" s="87"/>
      <c r="U36" s="87"/>
      <c r="V36" s="88"/>
    </row>
    <row r="37" spans="1:22" ht="15.75" customHeight="1" thickBot="1" x14ac:dyDescent="0.3">
      <c r="A37" s="61"/>
      <c r="B37" s="62"/>
      <c r="C37" s="62"/>
      <c r="D37" s="62"/>
      <c r="E37" s="62"/>
      <c r="F37" s="62"/>
      <c r="G37" s="62"/>
      <c r="H37" s="62"/>
      <c r="I37" s="63"/>
      <c r="J37" s="55"/>
      <c r="K37" s="56" t="s">
        <v>24</v>
      </c>
      <c r="L37" s="57"/>
      <c r="M37" s="86"/>
      <c r="N37" s="87"/>
      <c r="O37" s="87"/>
      <c r="P37" s="87"/>
      <c r="Q37" s="88"/>
      <c r="R37" s="86"/>
      <c r="S37" s="87"/>
      <c r="T37" s="87"/>
      <c r="U37" s="87"/>
      <c r="V37" s="88"/>
    </row>
  </sheetData>
  <mergeCells count="58">
    <mergeCell ref="M37:Q37"/>
    <mergeCell ref="R37:V37"/>
    <mergeCell ref="R36:V36"/>
    <mergeCell ref="R35:V35"/>
    <mergeCell ref="M31:Q31"/>
    <mergeCell ref="M32:Q32"/>
    <mergeCell ref="M33:Q33"/>
    <mergeCell ref="M34:Q34"/>
    <mergeCell ref="M35:Q35"/>
    <mergeCell ref="R34:V34"/>
    <mergeCell ref="R33:V33"/>
    <mergeCell ref="R32:V32"/>
    <mergeCell ref="R31:V31"/>
    <mergeCell ref="M36:Q36"/>
    <mergeCell ref="A2:V2"/>
    <mergeCell ref="K36:L36"/>
    <mergeCell ref="B30:D30"/>
    <mergeCell ref="N5:N6"/>
    <mergeCell ref="O5:O6"/>
    <mergeCell ref="P5:P6"/>
    <mergeCell ref="S5:S6"/>
    <mergeCell ref="T5:T6"/>
    <mergeCell ref="A3:A7"/>
    <mergeCell ref="B3:B7"/>
    <mergeCell ref="C3:D7"/>
    <mergeCell ref="E3:L3"/>
    <mergeCell ref="M3:V3"/>
    <mergeCell ref="E4:E6"/>
    <mergeCell ref="A29:D29"/>
    <mergeCell ref="R4:V4"/>
    <mergeCell ref="V5:V6"/>
    <mergeCell ref="U5:U6"/>
    <mergeCell ref="M5:M6"/>
    <mergeCell ref="Q5:Q6"/>
    <mergeCell ref="R5:R6"/>
    <mergeCell ref="A36:I36"/>
    <mergeCell ref="M4:Q4"/>
    <mergeCell ref="J5:K5"/>
    <mergeCell ref="L5:L6"/>
    <mergeCell ref="G5:G6"/>
    <mergeCell ref="H5:H6"/>
    <mergeCell ref="I5:I6"/>
    <mergeCell ref="P1:V1"/>
    <mergeCell ref="F4:F6"/>
    <mergeCell ref="A31:F31"/>
    <mergeCell ref="J31:J37"/>
    <mergeCell ref="K31:L31"/>
    <mergeCell ref="K32:L32"/>
    <mergeCell ref="G4:L4"/>
    <mergeCell ref="K33:L33"/>
    <mergeCell ref="K34:L34"/>
    <mergeCell ref="K35:L35"/>
    <mergeCell ref="A37:I37"/>
    <mergeCell ref="K37:L37"/>
    <mergeCell ref="A32:I32"/>
    <mergeCell ref="A33:I33"/>
    <mergeCell ref="A34:I34"/>
    <mergeCell ref="A35:I35"/>
  </mergeCells>
  <pageMargins left="0.31496062992125984" right="0.31496062992125984" top="0.19685039370078741" bottom="0.27559055118110237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11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cp:lastPrinted>2023-11-27T08:54:26Z</cp:lastPrinted>
  <dcterms:created xsi:type="dcterms:W3CDTF">2020-04-17T11:48:32Z</dcterms:created>
  <dcterms:modified xsi:type="dcterms:W3CDTF">2023-12-13T01:37:11Z</dcterms:modified>
</cp:coreProperties>
</file>